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03"/>
  <workbookPr codeName="ThisWorkbook"/>
  <mc:AlternateContent xmlns:mc="http://schemas.openxmlformats.org/markup-compatibility/2006">
    <mc:Choice Requires="x15">
      <x15ac:absPath xmlns:x15ac="http://schemas.microsoft.com/office/spreadsheetml/2010/11/ac" url="https://neighborhoodpartnerships.sharepoint.com/sites/NP/Shared Documents/IDA/IDA Team/IDA Team Manual/05 Income Eligibility/Income Calculator/2025 Income Calculator/"/>
    </mc:Choice>
  </mc:AlternateContent>
  <xr:revisionPtr revIDLastSave="0" documentId="8_{D0E6D08D-07EE-4496-8A1E-154F4F216853}" xr6:coauthVersionLast="47" xr6:coauthVersionMax="47" xr10:uidLastSave="{00000000-0000-0000-0000-000000000000}"/>
  <bookViews>
    <workbookView xWindow="-20445" yWindow="-3810" windowWidth="20760" windowHeight="14910" tabRatio="681" xr2:uid="{00000000-000D-0000-FFFF-FFFF00000000}"/>
  </bookViews>
  <sheets>
    <sheet name="Instructions &amp; Eligibility Test" sheetId="1" r:id="rId1"/>
    <sheet name="reference" sheetId="7" state="hidden" r:id="rId2"/>
    <sheet name="changelog" sheetId="13" state="hidden" r:id="rId3"/>
    <sheet name="Net Worth Calculator" sheetId="6" r:id="rId4"/>
    <sheet name="Consistent Income" sheetId="8" r:id="rId5"/>
    <sheet name="Self-Employment Income" sheetId="12" r:id="rId6"/>
    <sheet name="Inconsistent Income" sheetId="10" r:id="rId7"/>
    <sheet name="Seasonal Income" sheetId="11" r:id="rId8"/>
    <sheet name="Include vs. Exclude" sheetId="5" r:id="rId9"/>
  </sheets>
  <definedNames>
    <definedName name="_xlnm._FilterDatabase" localSheetId="4" hidden="1">'Consistent Income'!$B$9:$H$45</definedName>
    <definedName name="_xlnm._FilterDatabase" localSheetId="6" hidden="1">'Inconsistent Income'!#REF!</definedName>
    <definedName name="_xlnm._FilterDatabase" localSheetId="7" hidden="1">'Seasonal Income'!#REF!</definedName>
    <definedName name="_xlnm._FilterDatabase" localSheetId="5" hidden="1">'Self-Employment Income'!#REF!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12" l="1"/>
  <c r="C27" i="12"/>
  <c r="C38" i="12"/>
  <c r="C49" i="12"/>
  <c r="C21" i="10"/>
  <c r="H64" i="1"/>
  <c r="C69" i="10"/>
  <c r="C53" i="10"/>
  <c r="C37" i="10"/>
  <c r="C2" i="12"/>
  <c r="C2" i="11"/>
  <c r="C2" i="10"/>
  <c r="C2" i="8"/>
  <c r="C2" i="6"/>
  <c r="C46" i="1"/>
  <c r="C40" i="11"/>
  <c r="H60" i="1" s="1"/>
  <c r="C52" i="12" l="1"/>
  <c r="H61" i="1" s="1"/>
  <c r="C72" i="10"/>
  <c r="H59" i="1" s="1"/>
  <c r="D19" i="8" l="1"/>
  <c r="F82" i="8"/>
  <c r="D82" i="8"/>
  <c r="F73" i="8"/>
  <c r="D73" i="8"/>
  <c r="F64" i="8"/>
  <c r="D64" i="8"/>
  <c r="F55" i="8"/>
  <c r="D55" i="8"/>
  <c r="F46" i="8"/>
  <c r="D46" i="8"/>
  <c r="F37" i="8"/>
  <c r="D37" i="8"/>
  <c r="F28" i="8"/>
  <c r="D28" i="8"/>
  <c r="F19" i="8"/>
  <c r="F10" i="8"/>
  <c r="G64" i="8" l="1"/>
  <c r="G28" i="8"/>
  <c r="G19" i="8"/>
  <c r="G37" i="8"/>
  <c r="G73" i="8"/>
  <c r="G46" i="8"/>
  <c r="G82" i="8"/>
  <c r="G55" i="8"/>
  <c r="D10" i="8" l="1"/>
  <c r="G10" i="8" l="1"/>
  <c r="D92" i="8" s="1"/>
  <c r="H58" i="1" s="1"/>
  <c r="H62" i="1" s="1"/>
  <c r="C71" i="1" l="1"/>
  <c r="F41" i="6"/>
  <c r="F39" i="6"/>
  <c r="F40" i="6" s="1"/>
  <c r="G36" i="6"/>
  <c r="C36" i="6"/>
  <c r="F42" i="6" l="1"/>
  <c r="B45" i="6" s="1"/>
  <c r="C37" i="1" s="1"/>
  <c r="E20" i="7" s="1"/>
  <c r="F38" i="6"/>
  <c r="E21" i="7" l="1"/>
  <c r="B75" i="1" s="1"/>
  <c r="C38" i="1"/>
</calcChain>
</file>

<file path=xl/sharedStrings.xml><?xml version="1.0" encoding="utf-8"?>
<sst xmlns="http://schemas.openxmlformats.org/spreadsheetml/2006/main" count="516" uniqueCount="345">
  <si>
    <t>Need Help?</t>
  </si>
  <si>
    <t>Click here for detailed Income Calculator Instructions.</t>
  </si>
  <si>
    <t>Click here for a short Income Calculator video tutorial.</t>
  </si>
  <si>
    <t>This calculator was last updated by Neighborhood Partnerships on:</t>
  </si>
  <si>
    <t>Current Version 2025.04.08</t>
  </si>
  <si>
    <t xml:space="preserve">APPLICANT NAME:  </t>
  </si>
  <si>
    <t xml:space="preserve">APPLICANT'S COUNTY: </t>
  </si>
  <si>
    <t xml:space="preserve">APPLICANT'S HOUSEHOLD SIZE: </t>
  </si>
  <si>
    <t xml:space="preserve">YOUR NAME: </t>
  </si>
  <si>
    <t xml:space="preserve">ORGANIZATION:  </t>
  </si>
  <si>
    <t xml:space="preserve">APPLICATION DATE*:  </t>
  </si>
  <si>
    <t xml:space="preserve">Application Date: the date that an individual applies to the IDA Program. Income Calculator and OT Application Date fields should match. </t>
  </si>
  <si>
    <t>Most cells in this workbook are not editable to prevent errors in the formulas. Cells highlighted in yellow are places for you (the user) to enter data. Cells highlighted in green will auto-populate based on information from the rest of the workbook. Please note that the tool will show the applicant as ineligible until all steps are complete.</t>
  </si>
  <si>
    <t>IDA Eligibility Test</t>
  </si>
  <si>
    <t>To verify Net Worth Eligibility, complete the IDA Net Worth Calculator. All Assets and Liabilities fields from the application should also be entered into Outcome Tracker.</t>
  </si>
  <si>
    <t>Is the net worth of the applicant's household $20,000 or less, excluding their home if owned, one vehicle, and up to $120,000 of retirement savings? This answer will auto-calculate.</t>
  </si>
  <si>
    <t>Has the applicant been certified to receive any of the following public benefits in the past 12 months?</t>
  </si>
  <si>
    <t>None of the above</t>
  </si>
  <si>
    <t>Has the applicant provided appropriate documentation for this benefit?</t>
  </si>
  <si>
    <t>No</t>
  </si>
  <si>
    <r>
      <rPr>
        <b/>
        <i/>
        <sz val="11"/>
        <rFont val="Calibri"/>
        <family val="2"/>
        <scheme val="minor"/>
      </rPr>
      <t xml:space="preserve">Note: </t>
    </r>
    <r>
      <rPr>
        <i/>
        <sz val="11"/>
        <rFont val="Calibri"/>
        <family val="2"/>
        <scheme val="minor"/>
      </rPr>
      <t>If income eligibility is determined by an outside agency or program, i.e. LIHEAP or SNAP, any document provided by program about participant's qualification, such as a copy of LIHEAP eligibility, will suffice as evidence of client eligibility. Eligibility must have been certified within the last 12 months, and document must be on letterhead or some other official format, and must be retained in the client file. For SSI please see Include v Exclude tab.</t>
    </r>
  </si>
  <si>
    <t>Complete the "Consistent," "Inconsistent," "Seasonal," and "Self-Employment" Income tabs as applicable to calculate the applicant's total household income.</t>
  </si>
  <si>
    <t xml:space="preserve">Consistent income total: </t>
  </si>
  <si>
    <t xml:space="preserve">Inconsistent income total: </t>
  </si>
  <si>
    <t xml:space="preserve">Seasonal income total: </t>
  </si>
  <si>
    <t xml:space="preserve">Small business income total: </t>
  </si>
  <si>
    <t xml:space="preserve">Total household income: </t>
  </si>
  <si>
    <t>State income limit for this applicant's household size and county:</t>
  </si>
  <si>
    <t>Is the gross income of the applicant's household at or below 200% of the federal poverty rate or 80% AMI? The household's income must be greater than 0 for this answer to calculate correctly.</t>
  </si>
  <si>
    <t>Next Steps</t>
  </si>
  <si>
    <t>Benefits</t>
  </si>
  <si>
    <t>Pay Frequency</t>
  </si>
  <si>
    <t>Annual Frequency</t>
  </si>
  <si>
    <t>County</t>
  </si>
  <si>
    <t>LIHEAP (Low Income Home Energy Assistance Program)</t>
  </si>
  <si>
    <t>Twice a month</t>
  </si>
  <si>
    <t>Baker</t>
  </si>
  <si>
    <t>Low Income Tax Credit Properties (LITC)</t>
  </si>
  <si>
    <t>Biweekly</t>
  </si>
  <si>
    <t>Benton</t>
  </si>
  <si>
    <t>Public Housing</t>
  </si>
  <si>
    <t>Monthly</t>
  </si>
  <si>
    <t>Clackamas</t>
  </si>
  <si>
    <t>Refugee Cash Assistance</t>
  </si>
  <si>
    <t>Weekly</t>
  </si>
  <si>
    <t>Clatsop</t>
  </si>
  <si>
    <t>Section 8</t>
  </si>
  <si>
    <t>None</t>
  </si>
  <si>
    <t>Columbia</t>
  </si>
  <si>
    <t>SNAP (Supplemental Nutrition Assistance Program)</t>
  </si>
  <si>
    <t>Coos</t>
  </si>
  <si>
    <t>SSI (Supplemental Security Income): Single person household only</t>
  </si>
  <si>
    <t>Yes/No</t>
  </si>
  <si>
    <t>Crook</t>
  </si>
  <si>
    <t>TANF (Temporary Assistance for Needy Families)</t>
  </si>
  <si>
    <t>Yes</t>
  </si>
  <si>
    <t>Curry</t>
  </si>
  <si>
    <t>WIC (Women, Infants, and Children Supplemental Nutrition Program)</t>
  </si>
  <si>
    <t>Deschutes</t>
  </si>
  <si>
    <t>Douglas</t>
  </si>
  <si>
    <t>Gilliam</t>
  </si>
  <si>
    <t>Income Sources</t>
  </si>
  <si>
    <t>Verified in File</t>
  </si>
  <si>
    <t>Grant</t>
  </si>
  <si>
    <t>Harney</t>
  </si>
  <si>
    <t>Traditional wages</t>
  </si>
  <si>
    <t>Hood River</t>
  </si>
  <si>
    <t>Alimony</t>
  </si>
  <si>
    <t>Waiting</t>
  </si>
  <si>
    <t>Jackson</t>
  </si>
  <si>
    <t>Armed Forces income*</t>
  </si>
  <si>
    <t>Unable to provide</t>
  </si>
  <si>
    <t>Jefferson</t>
  </si>
  <si>
    <t>Cash (without paycheck)*</t>
  </si>
  <si>
    <t>Josephine</t>
  </si>
  <si>
    <t>Child support*</t>
  </si>
  <si>
    <t>NW &amp; pub benefits</t>
  </si>
  <si>
    <t>Klamath</t>
  </si>
  <si>
    <t>Dividend income</t>
  </si>
  <si>
    <t>NW &amp; income</t>
  </si>
  <si>
    <t>Lake</t>
  </si>
  <si>
    <t>Farm income</t>
  </si>
  <si>
    <t>Lane</t>
  </si>
  <si>
    <t>Housing allowance (i.e. clergy)</t>
  </si>
  <si>
    <t>Lincoln</t>
  </si>
  <si>
    <t>Rental income*</t>
  </si>
  <si>
    <t>Linn</t>
  </si>
  <si>
    <t>Retirement distributions*</t>
  </si>
  <si>
    <t>Malheur</t>
  </si>
  <si>
    <t>SSDI &amp; VA disability*</t>
  </si>
  <si>
    <t>Marion</t>
  </si>
  <si>
    <t>SSI*</t>
  </si>
  <si>
    <t>Morrow</t>
  </si>
  <si>
    <t>Trust income*</t>
  </si>
  <si>
    <t>Multnomah</t>
  </si>
  <si>
    <t>Unemployment</t>
  </si>
  <si>
    <t>Polk</t>
  </si>
  <si>
    <t>Union strike benefits</t>
  </si>
  <si>
    <t>Sherman</t>
  </si>
  <si>
    <t>Worker's comp</t>
  </si>
  <si>
    <t>Tillamook</t>
  </si>
  <si>
    <t>Umatilla</t>
  </si>
  <si>
    <t>Union</t>
  </si>
  <si>
    <t>Wallowa</t>
  </si>
  <si>
    <t>Wasco</t>
  </si>
  <si>
    <t>Washington</t>
  </si>
  <si>
    <t>Wheeler</t>
  </si>
  <si>
    <t>Yamhill</t>
  </si>
  <si>
    <t>Updated for 2025</t>
  </si>
  <si>
    <r>
      <rPr>
        <b/>
        <sz val="20"/>
        <color theme="1"/>
        <rFont val="Calibri"/>
        <family val="2"/>
        <scheme val="minor"/>
      </rPr>
      <t>Income Calculator Changelog</t>
    </r>
    <r>
      <rPr>
        <b/>
        <sz val="18"/>
        <color theme="1"/>
        <rFont val="Calibri"/>
        <family val="2"/>
        <scheme val="minor"/>
      </rPr>
      <t xml:space="preserve">
</t>
    </r>
    <r>
      <rPr>
        <i/>
        <sz val="14"/>
        <color theme="1"/>
        <rFont val="Calibri"/>
        <family val="2"/>
        <scheme val="minor"/>
      </rPr>
      <t>Current version 2023.2.2</t>
    </r>
  </si>
  <si>
    <t>DATE:</t>
  </si>
  <si>
    <t>Changes by: mmf</t>
  </si>
  <si>
    <t xml:space="preserve">Version: </t>
  </si>
  <si>
    <t>2023.1.1</t>
  </si>
  <si>
    <t>Moved "Applicant county" and "Applicant household size" questions from the "Consistent Income" tab to the "Instructions" tab.</t>
  </si>
  <si>
    <t>Fixed the calculations on the "Inconsistent income" tab to properly divide.</t>
  </si>
  <si>
    <t>Removed "in what format is the income received" question on Consistent, Inconsistent, and Seasonal income tabs. Adjusted macro code to properly show/hide columns based on this change.</t>
  </si>
  <si>
    <t>Added link to "return to instructions" at the end of each income tab.</t>
  </si>
  <si>
    <t>Added SSI to the Qualifying Benefits table on the "Include vs. Exclude" tab.</t>
  </si>
  <si>
    <t>Changed the "source of income" fields on the Consistent Income tab to fill-in fields. Added a note in that heading to see the "Include vs. Exclude" tab for more information.</t>
  </si>
  <si>
    <t>Removed help text under "Name of adult household member."</t>
  </si>
  <si>
    <t>Adjusted the macro code to properly show/hide columns on the "Consistent Income" tab.</t>
  </si>
  <si>
    <t>Added "The household's income must be greater than 0 for this answer to calculate correctly" to step 5 of the instructions tab.</t>
  </si>
  <si>
    <t>Fixed the error that prevented macros on the income tabs from working when the sheet was protected.</t>
  </si>
  <si>
    <t>Changed the "Small Business Income" tab to "Self-Employment" income and adjusted help text. Removed "how often" and "what format" fields and adjusted macro code.</t>
  </si>
  <si>
    <t>2023.1.2</t>
  </si>
  <si>
    <t>On the "Inconsistent Income" tab, fixed the total annual calculation to multiply the result by 12.</t>
  </si>
  <si>
    <t>"Inconsistent Income:" Replaced "number of income sources" help text.</t>
  </si>
  <si>
    <t>"Inconsistent Income:" Replaced documentation help text.</t>
  </si>
  <si>
    <t>"Seasonal Income:" Replaced "number of income sources" help text.</t>
  </si>
  <si>
    <t>"Seasonal Income:" Replaced "source of income" help text.</t>
  </si>
  <si>
    <t>"Seasonal Income:" Removed "How often is the income received?" questions.</t>
  </si>
  <si>
    <t>"Seasonal Income:" Replaced documentation help text.</t>
  </si>
  <si>
    <t>"Seasonal Income:" Removed "total annual seasonal income" help text.</t>
  </si>
  <si>
    <t>"Self-Employment Income:" Replaced documentation help text.</t>
  </si>
  <si>
    <t>"Self-Employment Income:" Removed "total annual income" help text.</t>
  </si>
  <si>
    <t>Adjusted the macro code to properly show/hide columns on the edited income tabs.</t>
  </si>
  <si>
    <t>2023.1.3</t>
  </si>
  <si>
    <t>"Self-Employment Income:" Added "net profit from self-employment/small business" and "how many whole months does the net profit cover" fields; adjusted calculations to account for applicants with documentation that only shows a partial year's income.</t>
  </si>
  <si>
    <t>"Instructions &amp; Eligibility Test": Changed "applicant does not qualify" messaging. Removed "applicant may reapply on:" messaging to account for differing program policies.</t>
  </si>
  <si>
    <t>2023.1.4</t>
  </si>
  <si>
    <t>"Consistent Income:" Changed instructions and code to reflect OHCS-approved change to requiring 4 weeks of proof of income instead of 8.</t>
  </si>
  <si>
    <t>"Inconsistent Income:" Changed documentation directions to include sufficiency of verbal or written statements.</t>
  </si>
  <si>
    <t>"Seasonal Income:" Changed documentation directions to include sufficiency of verbal or written statements.</t>
  </si>
  <si>
    <t>2023.1.5</t>
  </si>
  <si>
    <t>"Self-Employment Income:" Added coding so a negative total income number corrects to $0.00.</t>
  </si>
  <si>
    <t>"Consistent Income:" Added 2 lines for each source for a total of 8 lines per income source.</t>
  </si>
  <si>
    <t>All income tabs: Added an editable notes section for each income source.</t>
  </si>
  <si>
    <t>"Consistent Income:" Removed the "Verified in file" column.</t>
  </si>
  <si>
    <t>All tabs: Reduced links at the bottom of each tab to "Return to instructions" button to simplify.</t>
  </si>
  <si>
    <t>"Consistent Income:" Adjusted coding to accommodate 8 lines per income source.</t>
  </si>
  <si>
    <t>2023.1.6</t>
  </si>
  <si>
    <t>Added help links to the "Instructions" tab.</t>
  </si>
  <si>
    <t>2023.2.1</t>
  </si>
  <si>
    <t>Updated with 2023 Income Limits.</t>
  </si>
  <si>
    <t>Added instructions to the main Instructions Tab for enabling macros for downloaded files.</t>
  </si>
  <si>
    <t>2023.2.2</t>
  </si>
  <si>
    <t>Removed all macros and reverted to ".xls" spreadsheet.</t>
  </si>
  <si>
    <t>IDA Net Worth Calculator</t>
  </si>
  <si>
    <t>* indicates assets or liabilities that are not included in IDA eligibility calculation.</t>
  </si>
  <si>
    <t>Assets (value of what a household owns)</t>
  </si>
  <si>
    <t>Liabilities (amount a household owes)</t>
  </si>
  <si>
    <t>Enter as all positive numbers. If one doesn't apply, leave it as 0.</t>
  </si>
  <si>
    <t>Cash, Savings, &amp; Checking</t>
  </si>
  <si>
    <t>Homeowners</t>
  </si>
  <si>
    <t>Cash</t>
  </si>
  <si>
    <r>
      <t xml:space="preserve">Enter the estimated total amount the applicant and their household has in cash; and total amounts in checking and savings accounts, including certificate of deposits (CD) and money market accounts. </t>
    </r>
    <r>
      <rPr>
        <b/>
        <u/>
        <sz val="11"/>
        <color theme="1"/>
        <rFont val="Calibri"/>
        <family val="2"/>
        <scheme val="minor"/>
      </rPr>
      <t>Do not include</t>
    </r>
    <r>
      <rPr>
        <b/>
        <sz val="11"/>
        <color theme="1"/>
        <rFont val="Calibri"/>
        <family val="2"/>
        <scheme val="minor"/>
      </rPr>
      <t xml:space="preserve"> ABLE accounts and 529 college savings plans.</t>
    </r>
  </si>
  <si>
    <t>Home loan*</t>
  </si>
  <si>
    <t>Enter the total amount owed on the mortgage or loan for a condo or house owned by the applicant or their household. Enter in the same order as assets.</t>
  </si>
  <si>
    <t>Savings account(s)</t>
  </si>
  <si>
    <t>Second home loan</t>
  </si>
  <si>
    <t>Checking account(s)</t>
  </si>
  <si>
    <t>Vehicle Owners</t>
  </si>
  <si>
    <t>Vehicle 1 loan*</t>
  </si>
  <si>
    <t>Total loan balances or debts owed on vehicles that the applicant or their household owns, entered in the same order as assets.</t>
  </si>
  <si>
    <t>Value of applicant's home*</t>
  </si>
  <si>
    <t>This could be a house or condo that anyone in the applicant's household owns that is paid for in full OR has a mortgage. List the applicant's primary residence first. Use zillow.com to estimate market value.</t>
  </si>
  <si>
    <t>Vehicle 2 loan</t>
  </si>
  <si>
    <t>Value of second home</t>
  </si>
  <si>
    <t>Vehicle 3 loan</t>
  </si>
  <si>
    <t>All other debts</t>
  </si>
  <si>
    <t>Value of vehicle 1*</t>
  </si>
  <si>
    <t>List the applicant's most valuable vehicle first. Include vehicles owned by anyone in the applicant's household that are paid for in full or have a loan. Use kbb.com to estimate market value.</t>
  </si>
  <si>
    <t>Credit cards</t>
  </si>
  <si>
    <t>The cumulative balance on all credit cards owned by the applicant or someone in their household.</t>
  </si>
  <si>
    <t>Value of vehicle 2</t>
  </si>
  <si>
    <t>Medical debt</t>
  </si>
  <si>
    <t>Total of all medical bills owed by the applicant or someone in their household.</t>
  </si>
  <si>
    <t>Value of vehicle 3</t>
  </si>
  <si>
    <t>Student loans balance</t>
  </si>
  <si>
    <t>Total of all student loan debt owed by the applicant or their household, regardless of monthly payment.</t>
  </si>
  <si>
    <t>Other assets</t>
  </si>
  <si>
    <t>Past due child support</t>
  </si>
  <si>
    <r>
      <t xml:space="preserve">Total unpaid or overdue. </t>
    </r>
    <r>
      <rPr>
        <b/>
        <sz val="11"/>
        <color theme="1"/>
        <rFont val="Calibri"/>
        <family val="2"/>
        <scheme val="minor"/>
      </rPr>
      <t xml:space="preserve">Note to participant: </t>
    </r>
    <r>
      <rPr>
        <sz val="11"/>
        <color theme="1"/>
        <rFont val="Calibri"/>
        <family val="2"/>
        <scheme val="minor"/>
      </rPr>
      <t>If court ordered, these can be subject to garnishment from an IDA.</t>
    </r>
  </si>
  <si>
    <t>Retirement accounts*</t>
  </si>
  <si>
    <t>Include 401(k), IRA, 403(b), ESOP, and pensions such as PERS if they carry a balance.</t>
  </si>
  <si>
    <t>Unpaid taxes</t>
  </si>
  <si>
    <t>Other investments</t>
  </si>
  <si>
    <r>
      <t xml:space="preserve">Include any investments such as trust funds, stocks, bonds, etc. </t>
    </r>
    <r>
      <rPr>
        <b/>
        <u/>
        <sz val="11"/>
        <color theme="1"/>
        <rFont val="Calibri"/>
        <family val="2"/>
        <scheme val="minor"/>
      </rPr>
      <t xml:space="preserve">Do not include </t>
    </r>
    <r>
      <rPr>
        <b/>
        <sz val="11"/>
        <color theme="1"/>
        <rFont val="Calibri"/>
        <family val="2"/>
        <scheme val="minor"/>
      </rPr>
      <t>stocks from personal ownership of S or C Corp.</t>
    </r>
  </si>
  <si>
    <t>All other debt</t>
  </si>
  <si>
    <t>Sum of other debt, including money owed to family or friends, store credit, personal lines of credit, payday loans, overdrawn checking accounts, etc.</t>
  </si>
  <si>
    <t>All other assets</t>
  </si>
  <si>
    <r>
      <t xml:space="preserve">Sum of all other assets that have a market value of more than $500. </t>
    </r>
    <r>
      <rPr>
        <b/>
        <u/>
        <sz val="11"/>
        <color theme="1"/>
        <rFont val="Calibri"/>
        <family val="2"/>
        <scheme val="minor"/>
      </rPr>
      <t>Do not include</t>
    </r>
    <r>
      <rPr>
        <b/>
        <sz val="11"/>
        <color theme="1"/>
        <rFont val="Calibri"/>
        <family val="2"/>
        <scheme val="minor"/>
      </rPr>
      <t xml:space="preserve"> household goods, furniture, appliances, etc.</t>
    </r>
  </si>
  <si>
    <t>Total assets</t>
  </si>
  <si>
    <t>Total liabilities</t>
  </si>
  <si>
    <t>Total net worth</t>
  </si>
  <si>
    <t>Total assets minus total liabilities.</t>
  </si>
  <si>
    <t>Retirement assets that exceed $120,000</t>
  </si>
  <si>
    <t>Auto-calculates based on retirement accounts value in C28.</t>
  </si>
  <si>
    <t>Total assets for IDA eligibility</t>
  </si>
  <si>
    <t>Auto-calculates excluding home 1, vehicle 1, and $120k retirement.</t>
  </si>
  <si>
    <t>Total debts for IDA eligibility</t>
  </si>
  <si>
    <t>Auto-calculates excluding primary home and vehicle 1.</t>
  </si>
  <si>
    <t>Oregon IDA Household Net Worth</t>
  </si>
  <si>
    <t>Must be below $20,000 to qualify for IDA funding.</t>
  </si>
  <si>
    <t>Click here to return to the instructions tab.</t>
  </si>
  <si>
    <t>IDA Eligibility Income at Application Tool</t>
  </si>
  <si>
    <t>Number of consistent income sources in the applicant's household:</t>
  </si>
  <si>
    <t>Inconsistent income sources will be entered in the next tabs.</t>
  </si>
  <si>
    <t>Name of adult household member receiving the income</t>
  </si>
  <si>
    <r>
      <t xml:space="preserve">Source of income
</t>
    </r>
    <r>
      <rPr>
        <i/>
        <sz val="9"/>
        <color theme="1"/>
        <rFont val="Calibri"/>
        <family val="2"/>
        <scheme val="minor"/>
      </rPr>
      <t>See "Include vs. Exclude" tab for more info on income sources to include.</t>
    </r>
  </si>
  <si>
    <t>Gross pay period amount</t>
  </si>
  <si>
    <t>Frequency received</t>
  </si>
  <si>
    <t>Frequency annually</t>
  </si>
  <si>
    <t>Annual income</t>
  </si>
  <si>
    <t>Notes</t>
  </si>
  <si>
    <r>
      <t xml:space="preserve">In column D, enter GROSS PAY from at least 4 consecutive weeks (or 1 month) of recent income.
</t>
    </r>
    <r>
      <rPr>
        <sz val="14"/>
        <color theme="1"/>
        <rFont val="Wingdings"/>
        <charset val="2"/>
      </rPr>
      <t>à</t>
    </r>
  </si>
  <si>
    <r>
      <t xml:space="preserve">In column E, enter each pay period date range on documentation provided (i.e. 2/1 - 2/15).
</t>
    </r>
    <r>
      <rPr>
        <sz val="14"/>
        <color theme="1"/>
        <rFont val="Wingdings"/>
        <charset val="2"/>
      </rPr>
      <t>ß</t>
    </r>
  </si>
  <si>
    <t>Consistent income total:</t>
  </si>
  <si>
    <t xml:space="preserve">Number of household self-employment income sources: </t>
  </si>
  <si>
    <t>Income earned from self-employment or a small business owned by a household member.</t>
  </si>
  <si>
    <t>Self-Employment &amp; Small Business Income</t>
  </si>
  <si>
    <t xml:space="preserve">Source of income: </t>
  </si>
  <si>
    <t>i.e. self-employed or name of business</t>
  </si>
  <si>
    <t xml:space="preserve">What type of documentation is included in the file? </t>
  </si>
  <si>
    <t>Preferred documentation is a profit and loss statement generated by the applicant covering at least 2 months. If that's not available, the previous year's Schedule C or 1099 are acceptable.  If business income is received as a payroll salary, include as traditional wages on the 'Consistent Income' tab.</t>
  </si>
  <si>
    <t xml:space="preserve">Net profit from self-employment/small business: </t>
  </si>
  <si>
    <t xml:space="preserve">How many whole months does the net profit cover? </t>
  </si>
  <si>
    <t>Enter 12 if the net profit entered was for a whole year.</t>
  </si>
  <si>
    <t xml:space="preserve">Average monthly income from this source: </t>
  </si>
  <si>
    <t xml:space="preserve">Self-employment income total: </t>
  </si>
  <si>
    <t xml:space="preserve">Number of household inconsistent income sources: </t>
  </si>
  <si>
    <t>Income that is inconsistent in pay schedule or hours worked.</t>
  </si>
  <si>
    <t>Inconsistent Income</t>
  </si>
  <si>
    <t xml:space="preserve"> i.e. babysitting, day labor, yard work</t>
  </si>
  <si>
    <t xml:space="preserve">How often is the income received? </t>
  </si>
  <si>
    <t xml:space="preserve"> i.e. once a month, weekly, occasionally, etc.</t>
  </si>
  <si>
    <t>Documentation could include copies of paystubs or checks; or a letter, phone conversation, or email from the employer. For marginal income (small amounts of income that do not substantially impact IDA eligibility), indicating that a verbal or written statement was given by the applicant is sufficient.</t>
  </si>
  <si>
    <t xml:space="preserve">Enter the gross pay from this source for the last four payments received: </t>
  </si>
  <si>
    <t xml:space="preserve">How many whole months do these payments include? </t>
  </si>
  <si>
    <t xml:space="preserve"> Amount must be greater than 0</t>
  </si>
  <si>
    <t>Inconsistent income total:</t>
  </si>
  <si>
    <t>Number of household seasonal income sources:</t>
  </si>
  <si>
    <t>Income that is NOT year-round or income received as a lump sum once a year.</t>
  </si>
  <si>
    <t>Seasonal Income</t>
  </si>
  <si>
    <t xml:space="preserve"> i.e. farm work, summer job, adoption assistance payments</t>
  </si>
  <si>
    <t>Documentation could include copies of paystubs or checks; or a letter, phone conversation, or email from the employer. For marginal income (small amounts that do not substantially impact IDA eligibility), indicating that a verbal or written statement was given by the applicant is sufficient.</t>
  </si>
  <si>
    <t xml:space="preserve">Total annual seasonal income: </t>
  </si>
  <si>
    <t>Oregon IDA Household Income Calculations: What to include and exclude as income when applying for an IDA</t>
  </si>
  <si>
    <r>
      <t xml:space="preserve">These income sources </t>
    </r>
    <r>
      <rPr>
        <b/>
        <i/>
        <sz val="11"/>
        <color theme="1"/>
        <rFont val="Calibri"/>
        <family val="2"/>
        <scheme val="minor"/>
      </rPr>
      <t>SHOULD</t>
    </r>
    <r>
      <rPr>
        <sz val="11"/>
        <color theme="1"/>
        <rFont val="Calibri"/>
        <family val="2"/>
        <scheme val="minor"/>
      </rPr>
      <t xml:space="preserve"> be included for IDA eligibility.</t>
    </r>
  </si>
  <si>
    <r>
      <t xml:space="preserve">These income sources </t>
    </r>
    <r>
      <rPr>
        <b/>
        <i/>
        <sz val="11"/>
        <color theme="1"/>
        <rFont val="Calibri"/>
        <family val="2"/>
        <scheme val="minor"/>
      </rPr>
      <t xml:space="preserve">SHOULD NOT </t>
    </r>
    <r>
      <rPr>
        <sz val="11"/>
        <color theme="1"/>
        <rFont val="Calibri"/>
        <family val="2"/>
        <scheme val="minor"/>
      </rPr>
      <t>be included for IDA eligibility.</t>
    </r>
  </si>
  <si>
    <t>INCOME SOURCE</t>
  </si>
  <si>
    <t>INCLUDE CONSIDERATIONS</t>
  </si>
  <si>
    <t>EXCLUDE CONSIDERATIONS</t>
  </si>
  <si>
    <t>INCOME SOURCES</t>
  </si>
  <si>
    <t>CONSIDERATIONS</t>
  </si>
  <si>
    <t>Adoption Assistance Payments</t>
  </si>
  <si>
    <t>INCLUDE only up to $480 per year as lump sum under seasonal income tab.</t>
  </si>
  <si>
    <t>EXCLUDE all amounts over $480 per year.</t>
  </si>
  <si>
    <t>Bartering</t>
  </si>
  <si>
    <t>EXCLUDE</t>
  </si>
  <si>
    <t>INCLUDE</t>
  </si>
  <si>
    <t>Bonuses</t>
  </si>
  <si>
    <t>Armed Forces</t>
  </si>
  <si>
    <t>INCLUDE Armed Forces income</t>
  </si>
  <si>
    <t>EXCLUDE special hazard pay for exposure to hostile fire.</t>
  </si>
  <si>
    <t>Cancelled Debts</t>
  </si>
  <si>
    <t>Cash (w/o paycheck)</t>
  </si>
  <si>
    <t>INCLUDE payment for work in cash, or by check/online payment service (PayPal, Venmo, CashApp, etc.) where taxes have not been deducted. INCLUDE gifts if regularly received, including the most recent two months.</t>
  </si>
  <si>
    <t>Capital Gains</t>
  </si>
  <si>
    <t>Child Support</t>
  </si>
  <si>
    <t>INCLUDE if regularly received, including the most recent two months. If received in the last two months, but received irregularly, use the "Inconsistent income" tab to calculate amount.</t>
  </si>
  <si>
    <t>EXCLUDE amounts received as lump sum distributions (i.e. Reliacard) that make up for previous under- or non-payment, or delayed start to owed payments.</t>
  </si>
  <si>
    <t>Financial Aid</t>
  </si>
  <si>
    <t>Corporation Income (C &amp; S Corps)</t>
  </si>
  <si>
    <t xml:space="preserve">INCLUDE salaries issued on paychecks on Consistent Income &amp; include business profits reflected on Schedule E as inconsistent income. </t>
  </si>
  <si>
    <r>
      <rPr>
        <b/>
        <sz val="11"/>
        <color theme="1"/>
        <rFont val="Calibri"/>
        <family val="2"/>
        <scheme val="minor"/>
      </rPr>
      <t>Net worth consideration:</t>
    </r>
    <r>
      <rPr>
        <sz val="11"/>
        <color theme="1"/>
        <rFont val="Calibri"/>
        <family val="2"/>
        <scheme val="minor"/>
      </rPr>
      <t xml:space="preserve"> Do not include stocks from personal ownership of S or C Corp in net worth calculations </t>
    </r>
  </si>
  <si>
    <t>Foster Care Income</t>
  </si>
  <si>
    <t>Dividend Income</t>
  </si>
  <si>
    <t>INCLUDE under seasonal income tab.</t>
  </si>
  <si>
    <t>Gambling Winnings</t>
  </si>
  <si>
    <t>EXCLUDE unless gambling earnings are a consistent source of income (i.e. professional poker player).</t>
  </si>
  <si>
    <t>Farm Income</t>
  </si>
  <si>
    <t>Gifts</t>
  </si>
  <si>
    <t>EXCLUDE temporary, nonrecurring, or sporadic gift income.</t>
  </si>
  <si>
    <t>Housing Allowance (i.e. Clergy)</t>
  </si>
  <si>
    <t>Guardianship Payments</t>
  </si>
  <si>
    <t>EXCLUDE Title IV-E Guardianship assistance (payments to relatives who have legal guardianship for children they previously cared for as foster parents.</t>
  </si>
  <si>
    <t>Oregon Paid Family Medical Leave (OR PFML)</t>
  </si>
  <si>
    <t>INCLUDE: If payment is received after work claim period, include as seasonal income. If payment is received during work claim period in place of lost wages, include as consistent income.</t>
  </si>
  <si>
    <t>One-time payments</t>
  </si>
  <si>
    <t>Per Capitas</t>
  </si>
  <si>
    <t>INCLUDE anything in excess of $2,000 as a lump sum under seasonal income tab.</t>
  </si>
  <si>
    <t>EXCLUDE first $2,000 of per capita payments.</t>
  </si>
  <si>
    <t>Roommate Rent</t>
  </si>
  <si>
    <t>EXCLUDE rent payments from roommates that go toward the cost of shared housing.</t>
  </si>
  <si>
    <t>Rental Income</t>
  </si>
  <si>
    <t>INCLUDE income on properties owned by the participant. Short-term rentals like AirBnB and HomeAway should be logged as inconsistent income.</t>
  </si>
  <si>
    <t>Tax Refunds or Credits</t>
  </si>
  <si>
    <t>EXCLUDE all tax refunds or credits like EITC or the Child Tax Credit, even if received regularly.</t>
  </si>
  <si>
    <t>Retirement Distributions</t>
  </si>
  <si>
    <t>INCLUDE all types of retirement distributions including pensions, monthly Social Security, and all types of IRAs (401k, 403b).</t>
  </si>
  <si>
    <t>Work Study</t>
  </si>
  <si>
    <t>EXCLUDE all income over $480 per year for full-time students ages 18-24 that are dependents in a household.</t>
  </si>
  <si>
    <t>Royalties</t>
  </si>
  <si>
    <t>INCLUDE under inconsistent income tab.</t>
  </si>
  <si>
    <t>Youth under 18 years old</t>
  </si>
  <si>
    <t>EXCLUDE all income from youth under 18 years old.</t>
  </si>
  <si>
    <t>Small Business and Self-Employment Income (Including Sole Proprietor &amp; LLCs)</t>
  </si>
  <si>
    <t>INCLUDE net small business income (after subtracting business expenses/losses). If business income is received as a payroll salary, include as traditional wages on the 'Consistent Income' tab.</t>
  </si>
  <si>
    <t>SSDI (Social Security Disability Insurance) and Veteran's Affairs Disability payments</t>
  </si>
  <si>
    <t>INCLUDE regular monthly distributions.</t>
  </si>
  <si>
    <t>EXCLUDE amounts received as lump sum distributions or scheduled monthly amounts to make up for previous underpayments or delayed start to owed payments.</t>
  </si>
  <si>
    <t>SSI (Supplemental Security Income)</t>
  </si>
  <si>
    <t>If the applicant's household is only one person, SSI is a qualifying benefit and no further calculation is required if documented. If there are two or more people in the household, SSI should be INCLUDED as consistent income.</t>
  </si>
  <si>
    <t>Qualifying Benefits (with documentation issued within the last 12 months)</t>
  </si>
  <si>
    <t>Taxable interest</t>
  </si>
  <si>
    <t>Tips</t>
  </si>
  <si>
    <t xml:space="preserve">INCLUDE tips with Consistent Income when reported on paystubs or self-reported.  </t>
  </si>
  <si>
    <t>Traditional Wages</t>
  </si>
  <si>
    <t>Total gross income, INCLUDING overtime pay.</t>
  </si>
  <si>
    <t>EXCLUDE Bonuses</t>
  </si>
  <si>
    <r>
      <t xml:space="preserve">Traditional Wages: Full-Time Students </t>
    </r>
    <r>
      <rPr>
        <sz val="11"/>
        <color theme="1"/>
        <rFont val="Calibri"/>
        <family val="2"/>
        <scheme val="minor"/>
      </rPr>
      <t>(a person attending school or vocational training on a full-time basis.)</t>
    </r>
  </si>
  <si>
    <t>INCLUDE full income if they are the head of the household or a spouse.</t>
  </si>
  <si>
    <r>
      <t xml:space="preserve">Students ages 18-24 that are dependents in a household: </t>
    </r>
    <r>
      <rPr>
        <sz val="11"/>
        <color theme="1"/>
        <rFont val="Calibri"/>
        <family val="2"/>
        <scheme val="minor"/>
      </rPr>
      <t>INCLUDE only up to $480 per year, including work study income under seasonal income tab.</t>
    </r>
  </si>
  <si>
    <t>EXCLUDE all income over $480 per year for full-time students over 18. EXCLUDE all income from youth under 18.</t>
  </si>
  <si>
    <t>Trust Income</t>
  </si>
  <si>
    <t>INCLUDE if regularly received.</t>
  </si>
  <si>
    <r>
      <rPr>
        <b/>
        <sz val="11"/>
        <color theme="1"/>
        <rFont val="Calibri"/>
        <family val="2"/>
        <scheme val="minor"/>
      </rPr>
      <t xml:space="preserve">Net worth consideration: </t>
    </r>
    <r>
      <rPr>
        <sz val="11"/>
        <color theme="1"/>
        <rFont val="Calibri"/>
        <family val="2"/>
        <scheme val="minor"/>
      </rPr>
      <t>If the trust account is set up with regular disbursements for a person with a disability and is included as regular income, the balance of that fund should be excluded from net worth.</t>
    </r>
  </si>
  <si>
    <t>INCLUDE as consistent income.</t>
  </si>
  <si>
    <t>EXCLUDE the Federal Pandemic Unemployment Compensation payments.</t>
  </si>
  <si>
    <t>Union Strike Benefits</t>
  </si>
  <si>
    <t>Worker's Comp</t>
  </si>
  <si>
    <t>INCLUDE worker's comp payments as consistent income.</t>
  </si>
  <si>
    <t>EXCLUDE when received as a lump sum payment.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</si>
</sst>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quot;$&quot;#,##0"/>
  </numFmts>
  <fonts count="29">
    <font>
      <sz val="11"/>
      <color theme="1"/>
      <name val="Calibri"/>
      <family val="2"/>
      <scheme val="minor"/>
    </font>
    <font>
      <b/>
      <sz val="11"/>
      <color theme="1"/>
      <name val="Calibri"/>
      <family val="2"/>
      <scheme val="minor"/>
    </font>
    <font>
      <b/>
      <sz val="14"/>
      <color theme="1"/>
      <name val="Calibri"/>
      <family val="2"/>
      <scheme val="minor"/>
    </font>
    <font>
      <b/>
      <sz val="16"/>
      <color theme="1"/>
      <name val="Calibri"/>
      <family val="2"/>
      <scheme val="minor"/>
    </font>
    <font>
      <b/>
      <sz val="20"/>
      <color theme="1"/>
      <name val="Calibri"/>
      <family val="2"/>
      <scheme val="minor"/>
    </font>
    <font>
      <b/>
      <sz val="22"/>
      <color theme="1"/>
      <name val="Calibri"/>
      <family val="2"/>
      <scheme val="minor"/>
    </font>
    <font>
      <b/>
      <sz val="24"/>
      <color theme="1"/>
      <name val="Calibri"/>
      <family val="2"/>
      <scheme val="minor"/>
    </font>
    <font>
      <u/>
      <sz val="11"/>
      <color theme="10"/>
      <name val="Calibri"/>
      <family val="2"/>
      <scheme val="minor"/>
    </font>
    <font>
      <i/>
      <sz val="11"/>
      <color theme="1"/>
      <name val="Calibri"/>
      <family val="2"/>
      <scheme val="minor"/>
    </font>
    <font>
      <sz val="11"/>
      <name val="Calibri"/>
      <family val="2"/>
      <scheme val="minor"/>
    </font>
    <font>
      <i/>
      <sz val="11"/>
      <name val="Calibri"/>
      <family val="2"/>
      <scheme val="minor"/>
    </font>
    <font>
      <b/>
      <sz val="11"/>
      <name val="Calibri"/>
      <family val="2"/>
      <scheme val="minor"/>
    </font>
    <font>
      <b/>
      <i/>
      <sz val="11"/>
      <name val="Calibri"/>
      <family val="2"/>
      <scheme val="minor"/>
    </font>
    <font>
      <b/>
      <u/>
      <sz val="11"/>
      <color theme="10"/>
      <name val="Calibri"/>
      <family val="2"/>
      <scheme val="minor"/>
    </font>
    <font>
      <b/>
      <u/>
      <sz val="11"/>
      <color theme="1"/>
      <name val="Calibri"/>
      <family val="2"/>
      <scheme val="minor"/>
    </font>
    <font>
      <sz val="14"/>
      <color theme="1"/>
      <name val="Calibri"/>
      <family val="2"/>
      <scheme val="minor"/>
    </font>
    <font>
      <sz val="14"/>
      <color theme="1"/>
      <name val="Wingdings"/>
      <charset val="2"/>
    </font>
    <font>
      <i/>
      <sz val="10"/>
      <color theme="1"/>
      <name val="Calibri"/>
      <family val="2"/>
      <scheme val="minor"/>
    </font>
    <font>
      <sz val="11"/>
      <color rgb="FF000000"/>
      <name val="Calibri"/>
      <family val="2"/>
      <scheme val="minor"/>
    </font>
    <font>
      <b/>
      <sz val="18"/>
      <color theme="1"/>
      <name val="Calibri"/>
      <family val="2"/>
      <scheme val="minor"/>
    </font>
    <font>
      <b/>
      <sz val="16"/>
      <name val="Calibri"/>
      <family val="2"/>
      <scheme val="minor"/>
    </font>
    <font>
      <b/>
      <i/>
      <sz val="11"/>
      <color theme="1"/>
      <name val="Calibri"/>
      <family val="2"/>
      <scheme val="minor"/>
    </font>
    <font>
      <b/>
      <sz val="10"/>
      <color theme="10"/>
      <name val="Calibri"/>
      <family val="2"/>
      <scheme val="minor"/>
    </font>
    <font>
      <b/>
      <sz val="11"/>
      <color theme="10"/>
      <name val="Calibri"/>
      <family val="2"/>
      <scheme val="minor"/>
    </font>
    <font>
      <i/>
      <sz val="9"/>
      <color theme="1"/>
      <name val="Calibri"/>
      <family val="2"/>
      <scheme val="minor"/>
    </font>
    <font>
      <i/>
      <sz val="14"/>
      <color theme="1"/>
      <name val="Calibri"/>
      <family val="2"/>
      <scheme val="minor"/>
    </font>
    <font>
      <b/>
      <sz val="14"/>
      <color theme="10"/>
      <name val="Calibri"/>
      <family val="2"/>
      <scheme val="minor"/>
    </font>
    <font>
      <b/>
      <u/>
      <sz val="14"/>
      <color theme="10"/>
      <name val="Calibri"/>
      <family val="2"/>
      <scheme val="minor"/>
    </font>
    <font>
      <sz val="11"/>
      <color theme="1"/>
      <name val="Calibri"/>
      <family val="2"/>
      <scheme val="minor"/>
    </font>
  </fonts>
  <fills count="24">
    <fill>
      <patternFill patternType="none"/>
    </fill>
    <fill>
      <patternFill patternType="gray125"/>
    </fill>
    <fill>
      <patternFill patternType="solid">
        <fgColor rgb="FFFF7C80"/>
        <bgColor indexed="64"/>
      </patternFill>
    </fill>
    <fill>
      <patternFill patternType="solid">
        <fgColor rgb="FFFFA7A9"/>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FF9999"/>
        <bgColor indexed="64"/>
      </patternFill>
    </fill>
    <fill>
      <patternFill patternType="solid">
        <fgColor rgb="FFFFCCFF"/>
        <bgColor indexed="64"/>
      </patternFill>
    </fill>
    <fill>
      <patternFill patternType="solid">
        <fgColor rgb="FFFFEBFF"/>
        <bgColor indexed="64"/>
      </patternFill>
    </fill>
    <fill>
      <patternFill patternType="solid">
        <fgColor rgb="FF90E4E8"/>
        <bgColor indexed="64"/>
      </patternFill>
    </fill>
    <fill>
      <patternFill patternType="solid">
        <fgColor rgb="FFD2F4F6"/>
        <bgColor indexed="64"/>
      </patternFill>
    </fill>
    <fill>
      <patternFill patternType="solid">
        <fgColor rgb="FFFF9966"/>
        <bgColor indexed="64"/>
      </patternFill>
    </fill>
    <fill>
      <patternFill patternType="solid">
        <fgColor rgb="FFFFC7AB"/>
        <bgColor indexed="64"/>
      </patternFill>
    </fill>
    <fill>
      <patternFill patternType="solid">
        <fgColor theme="5" tint="0.79998168889431442"/>
        <bgColor indexed="64"/>
      </patternFill>
    </fill>
    <fill>
      <patternFill patternType="solid">
        <fgColor rgb="FFFFC5C5"/>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FFF9E7"/>
        <bgColor indexed="64"/>
      </patternFill>
    </fill>
    <fill>
      <patternFill patternType="solid">
        <fgColor rgb="FFFFFFFF"/>
        <bgColor indexed="64"/>
      </patternFill>
    </fill>
  </fills>
  <borders count="46">
    <border>
      <left/>
      <right/>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bottom/>
      <diagonal/>
    </border>
    <border>
      <left/>
      <right style="thin">
        <color theme="2" tint="-0.499984740745262"/>
      </right>
      <top/>
      <bottom/>
      <diagonal/>
    </border>
    <border>
      <left style="thin">
        <color theme="2" tint="-0.499984740745262"/>
      </left>
      <right/>
      <top/>
      <bottom style="thin">
        <color theme="2" tint="-0.499984740745262"/>
      </bottom>
      <diagonal/>
    </border>
    <border>
      <left/>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
      <left style="thin">
        <color theme="2" tint="-0.499984740745262"/>
      </left>
      <right style="thin">
        <color theme="2" tint="-0.499984740745262"/>
      </right>
      <top/>
      <bottom style="thin">
        <color theme="2" tint="-0.499984740745262"/>
      </bottom>
      <diagonal/>
    </border>
    <border>
      <left style="thin">
        <color theme="2" tint="-0.499984740745262"/>
      </left>
      <right style="thin">
        <color theme="2" tint="-0.499984740745262"/>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dotted">
        <color indexed="64"/>
      </left>
      <right/>
      <top/>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indexed="64"/>
      </top>
      <bottom/>
      <diagonal/>
    </border>
    <border>
      <left style="thin">
        <color theme="2" tint="-0.499984740745262"/>
      </left>
      <right/>
      <top/>
      <bottom style="thin">
        <color indexed="64"/>
      </bottom>
      <diagonal/>
    </border>
    <border>
      <left/>
      <right style="thin">
        <color theme="2" tint="-0.499984740745262"/>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2">
    <xf numFmtId="0" fontId="0" fillId="0" borderId="0"/>
    <xf numFmtId="0" fontId="7" fillId="0" borderId="0" applyNumberFormat="0" applyFill="0" applyBorder="0" applyAlignment="0" applyProtection="0"/>
  </cellStyleXfs>
  <cellXfs count="341">
    <xf numFmtId="0" fontId="0" fillId="0" borderId="0" xfId="0"/>
    <xf numFmtId="0" fontId="0" fillId="0" borderId="0" xfId="0" applyAlignment="1">
      <alignment vertical="center"/>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0" fillId="0" borderId="0" xfId="0" applyAlignment="1">
      <alignment horizontal="left" vertical="center" wrapText="1"/>
    </xf>
    <xf numFmtId="0" fontId="2" fillId="0" borderId="0" xfId="0" applyFont="1" applyAlignment="1">
      <alignment vertical="center"/>
    </xf>
    <xf numFmtId="0" fontId="1" fillId="0" borderId="0" xfId="0" applyFont="1" applyAlignment="1">
      <alignment horizontal="center" vertical="center" wrapText="1"/>
    </xf>
    <xf numFmtId="0" fontId="7" fillId="0" borderId="0" xfId="1" applyAlignment="1">
      <alignment horizontal="left" vertical="center" wrapText="1"/>
    </xf>
    <xf numFmtId="0" fontId="10" fillId="0" borderId="0" xfId="0" applyFont="1" applyAlignment="1">
      <alignment horizontal="left" vertical="center" wrapText="1"/>
    </xf>
    <xf numFmtId="0" fontId="1" fillId="0" borderId="1" xfId="0" applyFont="1" applyBorder="1" applyAlignment="1">
      <alignment horizontal="right" vertical="center"/>
    </xf>
    <xf numFmtId="0" fontId="1" fillId="4" borderId="1" xfId="0" applyFont="1" applyFill="1" applyBorder="1" applyAlignment="1">
      <alignment vertical="center"/>
    </xf>
    <xf numFmtId="164" fontId="1" fillId="4" borderId="1" xfId="0" applyNumberFormat="1" applyFont="1" applyFill="1" applyBorder="1" applyAlignment="1">
      <alignment horizontal="center" vertical="center"/>
    </xf>
    <xf numFmtId="0" fontId="0" fillId="4" borderId="1" xfId="0" applyFill="1" applyBorder="1" applyAlignment="1">
      <alignment vertical="center"/>
    </xf>
    <xf numFmtId="0" fontId="1" fillId="3" borderId="1" xfId="0" applyFont="1" applyFill="1" applyBorder="1" applyAlignment="1">
      <alignment vertical="center"/>
    </xf>
    <xf numFmtId="164" fontId="1" fillId="3" borderId="1" xfId="0" applyNumberFormat="1" applyFont="1" applyFill="1" applyBorder="1" applyAlignment="1">
      <alignment horizontal="center" vertical="center"/>
    </xf>
    <xf numFmtId="0" fontId="0" fillId="8" borderId="4" xfId="0" applyFill="1" applyBorder="1" applyAlignment="1">
      <alignment vertical="center"/>
    </xf>
    <xf numFmtId="164" fontId="0" fillId="8" borderId="12" xfId="0" applyNumberFormat="1" applyFill="1" applyBorder="1" applyAlignment="1">
      <alignment horizontal="center" vertical="center"/>
    </xf>
    <xf numFmtId="0" fontId="0" fillId="4" borderId="4" xfId="0" applyFill="1" applyBorder="1" applyAlignment="1">
      <alignment vertical="center"/>
    </xf>
    <xf numFmtId="164" fontId="0" fillId="4" borderId="12" xfId="0" applyNumberFormat="1" applyFill="1" applyBorder="1" applyAlignment="1">
      <alignment horizontal="center" vertical="center"/>
    </xf>
    <xf numFmtId="0" fontId="0" fillId="3" borderId="12" xfId="0" applyFill="1" applyBorder="1" applyAlignment="1">
      <alignment vertical="center"/>
    </xf>
    <xf numFmtId="164" fontId="0" fillId="3" borderId="12" xfId="0" applyNumberFormat="1" applyFill="1" applyBorder="1" applyAlignment="1">
      <alignment horizontal="center" vertical="center"/>
    </xf>
    <xf numFmtId="0" fontId="6" fillId="0" borderId="0" xfId="0" applyFont="1"/>
    <xf numFmtId="46" fontId="0" fillId="0" borderId="0" xfId="0" quotePrefix="1" applyNumberFormat="1"/>
    <xf numFmtId="20" fontId="0" fillId="0" borderId="0" xfId="0" quotePrefix="1" applyNumberFormat="1"/>
    <xf numFmtId="0" fontId="0" fillId="0" borderId="0" xfId="0" quotePrefix="1"/>
    <xf numFmtId="0" fontId="1" fillId="0" borderId="0" xfId="0" applyFont="1"/>
    <xf numFmtId="0" fontId="0" fillId="0" borderId="0" xfId="0" applyAlignment="1">
      <alignment horizontal="center" vertical="center"/>
    </xf>
    <xf numFmtId="0" fontId="3" fillId="0" borderId="16" xfId="0" applyFont="1" applyBorder="1" applyAlignment="1">
      <alignment horizontal="right" vertical="center"/>
    </xf>
    <xf numFmtId="0" fontId="0" fillId="4" borderId="9" xfId="0" applyFill="1" applyBorder="1" applyAlignment="1">
      <alignment vertical="center"/>
    </xf>
    <xf numFmtId="166" fontId="1" fillId="9" borderId="16" xfId="0" applyNumberFormat="1" applyFont="1" applyFill="1" applyBorder="1" applyAlignment="1">
      <alignment vertical="center" wrapText="1"/>
    </xf>
    <xf numFmtId="3" fontId="1" fillId="9" borderId="16" xfId="0" applyNumberFormat="1" applyFont="1" applyFill="1" applyBorder="1" applyAlignment="1">
      <alignment horizontal="center" vertical="center" wrapText="1"/>
    </xf>
    <xf numFmtId="164" fontId="3" fillId="4" borderId="18" xfId="0" applyNumberFormat="1" applyFont="1" applyFill="1" applyBorder="1" applyAlignment="1">
      <alignment horizontal="center" vertical="center"/>
    </xf>
    <xf numFmtId="164" fontId="0" fillId="4" borderId="16" xfId="0" applyNumberFormat="1" applyFill="1" applyBorder="1" applyAlignment="1">
      <alignment horizontal="center"/>
    </xf>
    <xf numFmtId="0" fontId="0" fillId="4" borderId="16" xfId="0" applyFill="1" applyBorder="1" applyAlignment="1">
      <alignment horizontal="center"/>
    </xf>
    <xf numFmtId="0" fontId="1" fillId="0" borderId="18" xfId="0" applyFont="1" applyBorder="1" applyAlignment="1">
      <alignment horizontal="right"/>
    </xf>
    <xf numFmtId="164" fontId="0" fillId="4" borderId="16" xfId="0" applyNumberFormat="1" applyFill="1" applyBorder="1" applyAlignment="1">
      <alignment horizontal="center" vertical="center"/>
    </xf>
    <xf numFmtId="164" fontId="0" fillId="0" borderId="0" xfId="0" applyNumberFormat="1" applyAlignment="1">
      <alignment horizontal="center" vertical="center"/>
    </xf>
    <xf numFmtId="0" fontId="0" fillId="0" borderId="0" xfId="0" applyAlignment="1">
      <alignment horizontal="right"/>
    </xf>
    <xf numFmtId="0" fontId="0" fillId="12" borderId="0" xfId="0" applyFill="1"/>
    <xf numFmtId="0" fontId="0" fillId="12" borderId="27" xfId="0" applyFill="1" applyBorder="1"/>
    <xf numFmtId="0" fontId="8" fillId="12" borderId="0" xfId="0" applyFont="1" applyFill="1"/>
    <xf numFmtId="0" fontId="8" fillId="12" borderId="24" xfId="0" applyFont="1" applyFill="1" applyBorder="1"/>
    <xf numFmtId="0" fontId="0" fillId="12" borderId="24" xfId="0" applyFill="1" applyBorder="1"/>
    <xf numFmtId="0" fontId="0" fillId="12" borderId="25" xfId="0" applyFill="1" applyBorder="1"/>
    <xf numFmtId="0" fontId="0" fillId="12" borderId="26" xfId="0" applyFill="1" applyBorder="1"/>
    <xf numFmtId="0" fontId="0" fillId="12" borderId="26" xfId="0" applyFill="1" applyBorder="1" applyAlignment="1">
      <alignment horizontal="right"/>
    </xf>
    <xf numFmtId="0" fontId="0" fillId="12" borderId="17" xfId="0" applyFill="1" applyBorder="1" applyAlignment="1">
      <alignment horizontal="right"/>
    </xf>
    <xf numFmtId="0" fontId="0" fillId="12" borderId="0" xfId="0" applyFill="1" applyAlignment="1">
      <alignment horizontal="center" vertical="center"/>
    </xf>
    <xf numFmtId="164" fontId="0" fillId="12" borderId="24" xfId="0" applyNumberFormat="1" applyFill="1" applyBorder="1" applyAlignment="1">
      <alignment horizontal="center" vertical="center"/>
    </xf>
    <xf numFmtId="0" fontId="1" fillId="0" borderId="10" xfId="0" applyFont="1" applyBorder="1" applyAlignment="1">
      <alignment horizontal="right" vertical="center"/>
    </xf>
    <xf numFmtId="0" fontId="8" fillId="0" borderId="0" xfId="0" applyFont="1"/>
    <xf numFmtId="0" fontId="0" fillId="14" borderId="0" xfId="0" applyFill="1"/>
    <xf numFmtId="0" fontId="0" fillId="14" borderId="27" xfId="0" applyFill="1" applyBorder="1"/>
    <xf numFmtId="0" fontId="8" fillId="14" borderId="0" xfId="0" applyFont="1" applyFill="1"/>
    <xf numFmtId="0" fontId="0" fillId="14" borderId="26" xfId="0" applyFill="1" applyBorder="1"/>
    <xf numFmtId="0" fontId="0" fillId="14" borderId="26" xfId="0" applyFill="1" applyBorder="1" applyAlignment="1">
      <alignment horizontal="right"/>
    </xf>
    <xf numFmtId="0" fontId="0" fillId="14" borderId="17" xfId="0" applyFill="1" applyBorder="1" applyAlignment="1">
      <alignment horizontal="right"/>
    </xf>
    <xf numFmtId="0" fontId="0" fillId="14" borderId="0" xfId="0" applyFill="1" applyAlignment="1">
      <alignment horizontal="center" vertical="center"/>
    </xf>
    <xf numFmtId="164" fontId="0" fillId="14" borderId="24" xfId="0" applyNumberFormat="1" applyFill="1" applyBorder="1" applyAlignment="1">
      <alignment horizontal="center" vertical="center"/>
    </xf>
    <xf numFmtId="0" fontId="0" fillId="14" borderId="28" xfId="0" applyFill="1" applyBorder="1" applyAlignment="1">
      <alignment horizontal="right" vertical="center" wrapText="1"/>
    </xf>
    <xf numFmtId="0" fontId="0" fillId="16" borderId="26" xfId="0" applyFill="1" applyBorder="1" applyAlignment="1">
      <alignment horizontal="right"/>
    </xf>
    <xf numFmtId="0" fontId="0" fillId="16" borderId="26" xfId="0" applyFill="1" applyBorder="1"/>
    <xf numFmtId="0" fontId="0" fillId="16" borderId="17" xfId="0" applyFill="1" applyBorder="1" applyAlignment="1">
      <alignment horizontal="right"/>
    </xf>
    <xf numFmtId="0" fontId="0" fillId="16" borderId="0" xfId="0" applyFill="1"/>
    <xf numFmtId="0" fontId="0" fillId="16" borderId="27" xfId="0" applyFill="1" applyBorder="1"/>
    <xf numFmtId="0" fontId="8" fillId="16" borderId="0" xfId="0" applyFont="1" applyFill="1"/>
    <xf numFmtId="0" fontId="8" fillId="16" borderId="24" xfId="0" applyFont="1" applyFill="1" applyBorder="1"/>
    <xf numFmtId="0" fontId="0" fillId="16" borderId="24" xfId="0" applyFill="1" applyBorder="1"/>
    <xf numFmtId="0" fontId="0" fillId="16" borderId="25" xfId="0" applyFill="1" applyBorder="1"/>
    <xf numFmtId="0" fontId="0" fillId="16" borderId="0" xfId="0" applyFill="1" applyAlignment="1">
      <alignment horizontal="center" vertical="center"/>
    </xf>
    <xf numFmtId="164" fontId="0" fillId="16" borderId="24" xfId="0" applyNumberFormat="1" applyFill="1" applyBorder="1" applyAlignment="1">
      <alignment horizontal="center" vertical="center"/>
    </xf>
    <xf numFmtId="0" fontId="1" fillId="0" borderId="0" xfId="0" applyFont="1" applyAlignment="1">
      <alignment horizontal="right" vertical="center"/>
    </xf>
    <xf numFmtId="14" fontId="0" fillId="0" borderId="0" xfId="0" applyNumberFormat="1" applyAlignment="1">
      <alignment horizontal="left" vertical="center"/>
    </xf>
    <xf numFmtId="0" fontId="13" fillId="0" borderId="0" xfId="1" applyFont="1" applyBorder="1" applyAlignment="1">
      <alignment horizontal="left" vertical="center" wrapText="1"/>
    </xf>
    <xf numFmtId="0" fontId="0" fillId="4" borderId="16" xfId="0" applyFill="1" applyBorder="1" applyAlignment="1">
      <alignment vertical="center" wrapText="1"/>
    </xf>
    <xf numFmtId="0" fontId="1" fillId="6" borderId="16" xfId="0" applyFont="1" applyFill="1" applyBorder="1"/>
    <xf numFmtId="0" fontId="1" fillId="10" borderId="16" xfId="0" applyFont="1" applyFill="1" applyBorder="1"/>
    <xf numFmtId="0" fontId="0" fillId="18" borderId="16" xfId="0" applyFill="1" applyBorder="1" applyAlignment="1">
      <alignment vertical="center" wrapText="1"/>
    </xf>
    <xf numFmtId="0" fontId="1" fillId="4" borderId="16" xfId="0" applyFont="1" applyFill="1" applyBorder="1" applyAlignment="1">
      <alignment vertical="center" wrapText="1"/>
    </xf>
    <xf numFmtId="0" fontId="1" fillId="18" borderId="16" xfId="0" applyFont="1" applyFill="1" applyBorder="1" applyAlignment="1">
      <alignment vertical="center" wrapText="1"/>
    </xf>
    <xf numFmtId="0" fontId="0" fillId="5" borderId="16" xfId="0" applyFill="1" applyBorder="1" applyAlignment="1" applyProtection="1">
      <alignment horizontal="center"/>
      <protection locked="0"/>
    </xf>
    <xf numFmtId="164" fontId="0" fillId="5" borderId="16" xfId="0" applyNumberFormat="1" applyFill="1" applyBorder="1" applyAlignment="1" applyProtection="1">
      <alignment horizontal="center"/>
      <protection locked="0"/>
    </xf>
    <xf numFmtId="0" fontId="0" fillId="8" borderId="16" xfId="0" applyFill="1" applyBorder="1" applyAlignment="1">
      <alignment horizontal="left" vertical="center"/>
    </xf>
    <xf numFmtId="0" fontId="0" fillId="0" borderId="0" xfId="0" applyAlignment="1">
      <alignment horizontal="center"/>
    </xf>
    <xf numFmtId="0" fontId="1" fillId="8" borderId="16" xfId="0" applyFont="1" applyFill="1" applyBorder="1" applyAlignment="1">
      <alignment horizontal="center" vertical="center"/>
    </xf>
    <xf numFmtId="0" fontId="1" fillId="8" borderId="16" xfId="0" applyFont="1" applyFill="1" applyBorder="1" applyAlignment="1">
      <alignment horizontal="center" vertical="center" wrapText="1"/>
    </xf>
    <xf numFmtId="0" fontId="0" fillId="5" borderId="16" xfId="0" applyFill="1" applyBorder="1" applyAlignment="1" applyProtection="1">
      <alignment horizontal="center" vertical="center"/>
      <protection locked="0"/>
    </xf>
    <xf numFmtId="164" fontId="0" fillId="5" borderId="16" xfId="0" applyNumberFormat="1" applyFill="1" applyBorder="1" applyAlignment="1" applyProtection="1">
      <alignment horizontal="center" vertical="center"/>
      <protection locked="0"/>
    </xf>
    <xf numFmtId="0" fontId="0" fillId="5" borderId="18" xfId="0" applyFill="1" applyBorder="1" applyAlignment="1" applyProtection="1">
      <alignment horizontal="center"/>
      <protection locked="0"/>
    </xf>
    <xf numFmtId="0" fontId="0" fillId="20" borderId="26" xfId="0" applyFill="1" applyBorder="1"/>
    <xf numFmtId="0" fontId="0" fillId="19" borderId="26" xfId="0" applyFill="1" applyBorder="1"/>
    <xf numFmtId="0" fontId="0" fillId="20" borderId="27" xfId="0" applyFill="1" applyBorder="1"/>
    <xf numFmtId="0" fontId="0" fillId="16" borderId="28" xfId="0" applyFill="1" applyBorder="1" applyAlignment="1">
      <alignment horizontal="right" vertical="center" wrapText="1"/>
    </xf>
    <xf numFmtId="0" fontId="0" fillId="20" borderId="0" xfId="0" applyFill="1"/>
    <xf numFmtId="0" fontId="1" fillId="20" borderId="0" xfId="0" applyFont="1" applyFill="1" applyAlignment="1">
      <alignment horizontal="center"/>
    </xf>
    <xf numFmtId="0" fontId="1" fillId="19" borderId="0" xfId="0" applyFont="1" applyFill="1" applyAlignment="1">
      <alignment horizontal="center"/>
    </xf>
    <xf numFmtId="0" fontId="1" fillId="0" borderId="0" xfId="0" applyFont="1" applyAlignment="1">
      <alignment horizontal="center"/>
    </xf>
    <xf numFmtId="14" fontId="1" fillId="19" borderId="21" xfId="0" applyNumberFormat="1" applyFont="1" applyFill="1" applyBorder="1" applyAlignment="1">
      <alignment horizontal="right"/>
    </xf>
    <xf numFmtId="0" fontId="0" fillId="19" borderId="22" xfId="0" applyFill="1" applyBorder="1"/>
    <xf numFmtId="0" fontId="1" fillId="19" borderId="22" xfId="0" applyFont="1" applyFill="1" applyBorder="1"/>
    <xf numFmtId="0" fontId="0" fillId="19" borderId="23" xfId="0" applyFill="1" applyBorder="1"/>
    <xf numFmtId="0" fontId="0" fillId="0" borderId="26" xfId="0" applyBorder="1"/>
    <xf numFmtId="0" fontId="0" fillId="0" borderId="17" xfId="0" applyBorder="1"/>
    <xf numFmtId="0" fontId="0" fillId="0" borderId="24" xfId="0" applyBorder="1" applyAlignment="1">
      <alignment horizontal="center"/>
    </xf>
    <xf numFmtId="0" fontId="0" fillId="0" borderId="12" xfId="0" applyBorder="1" applyAlignment="1">
      <alignment vertical="center"/>
    </xf>
    <xf numFmtId="0" fontId="1" fillId="0" borderId="24" xfId="0" applyFont="1" applyBorder="1" applyAlignment="1">
      <alignment horizontal="center"/>
    </xf>
    <xf numFmtId="0" fontId="8" fillId="16" borderId="0" xfId="0" applyFont="1" applyFill="1" applyAlignment="1">
      <alignment horizontal="left" vertical="center" wrapText="1"/>
    </xf>
    <xf numFmtId="0" fontId="8" fillId="16" borderId="27" xfId="0" applyFont="1" applyFill="1" applyBorder="1" applyAlignment="1">
      <alignment horizontal="left" vertical="center" wrapText="1"/>
    </xf>
    <xf numFmtId="0" fontId="0" fillId="16" borderId="26" xfId="0" applyFill="1" applyBorder="1" applyAlignment="1">
      <alignment horizontal="right" vertical="center" wrapText="1"/>
    </xf>
    <xf numFmtId="0" fontId="8" fillId="16" borderId="0" xfId="0" applyFont="1" applyFill="1" applyAlignment="1">
      <alignment horizontal="left" vertical="center"/>
    </xf>
    <xf numFmtId="164" fontId="0" fillId="4" borderId="16" xfId="0" applyNumberFormat="1" applyFill="1" applyBorder="1" applyAlignment="1" applyProtection="1">
      <alignment horizontal="center" vertical="center"/>
      <protection locked="0"/>
    </xf>
    <xf numFmtId="3" fontId="0" fillId="5" borderId="16" xfId="0" applyNumberFormat="1" applyFill="1" applyBorder="1" applyAlignment="1" applyProtection="1">
      <alignment horizontal="center" vertical="center"/>
      <protection locked="0"/>
    </xf>
    <xf numFmtId="164" fontId="0" fillId="0" borderId="24" xfId="0" applyNumberFormat="1" applyBorder="1" applyAlignment="1">
      <alignment horizontal="center" vertical="center"/>
    </xf>
    <xf numFmtId="0" fontId="1" fillId="20" borderId="0" xfId="0" applyFont="1" applyFill="1" applyAlignment="1">
      <alignment horizontal="center" vertical="top"/>
    </xf>
    <xf numFmtId="0" fontId="0" fillId="0" borderId="24" xfId="0" applyBorder="1" applyAlignment="1">
      <alignment horizontal="right"/>
    </xf>
    <xf numFmtId="0" fontId="0" fillId="19" borderId="17" xfId="0" applyFill="1" applyBorder="1"/>
    <xf numFmtId="0" fontId="1" fillId="19" borderId="24" xfId="0" applyFont="1" applyFill="1" applyBorder="1" applyAlignment="1">
      <alignment horizontal="center" vertical="top"/>
    </xf>
    <xf numFmtId="0" fontId="1" fillId="20" borderId="0" xfId="0" applyFont="1" applyFill="1" applyAlignment="1">
      <alignment horizontal="center" vertical="center"/>
    </xf>
    <xf numFmtId="0" fontId="1" fillId="19" borderId="0" xfId="0" applyFont="1" applyFill="1" applyAlignment="1">
      <alignment horizontal="center" vertical="center"/>
    </xf>
    <xf numFmtId="0" fontId="0" fillId="20" borderId="17" xfId="0" applyFill="1" applyBorder="1"/>
    <xf numFmtId="0" fontId="1" fillId="20" borderId="24" xfId="0" applyFont="1" applyFill="1" applyBorder="1" applyAlignment="1">
      <alignment horizontal="center" vertical="center"/>
    </xf>
    <xf numFmtId="164" fontId="0" fillId="22" borderId="16" xfId="0" applyNumberFormat="1" applyFill="1" applyBorder="1" applyAlignment="1" applyProtection="1">
      <alignment horizontal="center"/>
      <protection locked="0"/>
    </xf>
    <xf numFmtId="0" fontId="0" fillId="22" borderId="16" xfId="0" applyFill="1" applyBorder="1" applyAlignment="1" applyProtection="1">
      <alignment horizontal="center"/>
      <protection locked="0"/>
    </xf>
    <xf numFmtId="0" fontId="23" fillId="0" borderId="0" xfId="1" applyFont="1" applyBorder="1" applyAlignment="1" applyProtection="1">
      <alignment vertical="center" wrapText="1"/>
      <protection locked="0"/>
    </xf>
    <xf numFmtId="0" fontId="23" fillId="0" borderId="22" xfId="1" applyFont="1" applyBorder="1" applyAlignment="1" applyProtection="1">
      <alignment vertical="center" wrapText="1"/>
      <protection locked="0"/>
    </xf>
    <xf numFmtId="0" fontId="22" fillId="0" borderId="0" xfId="1" applyFont="1" applyBorder="1" applyAlignment="1" applyProtection="1">
      <alignment vertical="center" wrapText="1"/>
    </xf>
    <xf numFmtId="0" fontId="22" fillId="0" borderId="22" xfId="1" applyFont="1" applyBorder="1" applyAlignment="1" applyProtection="1">
      <alignment vertical="center" wrapText="1"/>
    </xf>
    <xf numFmtId="0" fontId="22" fillId="0" borderId="0" xfId="1" applyFont="1" applyBorder="1" applyAlignment="1" applyProtection="1">
      <alignment vertical="center" wrapText="1"/>
      <protection locked="0"/>
    </xf>
    <xf numFmtId="0" fontId="22" fillId="0" borderId="22" xfId="1" applyFont="1" applyBorder="1" applyAlignment="1" applyProtection="1">
      <alignment vertical="center" wrapText="1"/>
      <protection locked="0"/>
    </xf>
    <xf numFmtId="0" fontId="1" fillId="12" borderId="16" xfId="0" applyFont="1" applyFill="1" applyBorder="1" applyAlignment="1">
      <alignment horizontal="center"/>
    </xf>
    <xf numFmtId="0" fontId="1" fillId="14" borderId="16" xfId="0" applyFont="1" applyFill="1" applyBorder="1" applyAlignment="1">
      <alignment horizontal="center"/>
    </xf>
    <xf numFmtId="0" fontId="1" fillId="16" borderId="16" xfId="0" applyFont="1" applyFill="1" applyBorder="1" applyAlignment="1">
      <alignment horizontal="center"/>
    </xf>
    <xf numFmtId="0" fontId="1" fillId="19" borderId="24" xfId="0" applyFont="1" applyFill="1" applyBorder="1" applyAlignment="1">
      <alignment horizontal="center"/>
    </xf>
    <xf numFmtId="0" fontId="1" fillId="20" borderId="24" xfId="0" applyFont="1" applyFill="1" applyBorder="1" applyAlignment="1">
      <alignment horizontal="center"/>
    </xf>
    <xf numFmtId="0" fontId="0" fillId="5" borderId="18" xfId="0" applyFill="1" applyBorder="1" applyAlignment="1" applyProtection="1">
      <alignment horizontal="center" vertical="center"/>
      <protection locked="0"/>
    </xf>
    <xf numFmtId="164" fontId="0" fillId="5" borderId="18" xfId="0" applyNumberFormat="1" applyFill="1" applyBorder="1" applyAlignment="1" applyProtection="1">
      <alignment horizontal="center" vertical="center"/>
      <protection locked="0"/>
    </xf>
    <xf numFmtId="14" fontId="0" fillId="20" borderId="11" xfId="0" applyNumberFormat="1" applyFill="1" applyBorder="1" applyAlignment="1">
      <alignment horizontal="left" vertical="center"/>
    </xf>
    <xf numFmtId="3" fontId="18" fillId="23" borderId="42" xfId="0" applyNumberFormat="1" applyFont="1" applyFill="1" applyBorder="1" applyAlignment="1">
      <alignment horizontal="center" vertical="center" wrapText="1"/>
    </xf>
    <xf numFmtId="3" fontId="18" fillId="23" borderId="43" xfId="0" applyNumberFormat="1" applyFont="1" applyFill="1" applyBorder="1" applyAlignment="1">
      <alignment horizontal="center" vertical="center" wrapText="1"/>
    </xf>
    <xf numFmtId="3" fontId="28" fillId="0" borderId="44" xfId="0" applyNumberFormat="1" applyFont="1" applyBorder="1" applyAlignment="1">
      <alignment horizontal="center" vertical="center" wrapText="1"/>
    </xf>
    <xf numFmtId="3" fontId="28" fillId="0" borderId="45" xfId="0" applyNumberFormat="1" applyFont="1" applyBorder="1" applyAlignment="1">
      <alignment horizontal="center" vertical="center" wrapText="1"/>
    </xf>
    <xf numFmtId="3" fontId="18" fillId="23" borderId="44" xfId="0" applyNumberFormat="1" applyFont="1" applyFill="1" applyBorder="1" applyAlignment="1">
      <alignment horizontal="center" vertical="center" wrapText="1"/>
    </xf>
    <xf numFmtId="3" fontId="18" fillId="23" borderId="45" xfId="0" applyNumberFormat="1" applyFont="1" applyFill="1" applyBorder="1" applyAlignment="1">
      <alignment horizontal="center" vertical="center" wrapText="1"/>
    </xf>
    <xf numFmtId="0" fontId="8" fillId="0" borderId="16" xfId="0" applyFont="1" applyBorder="1" applyAlignment="1">
      <alignment horizontal="left" vertical="center" wrapText="1"/>
    </xf>
    <xf numFmtId="0" fontId="4" fillId="0" borderId="0" xfId="0" applyFont="1" applyAlignment="1">
      <alignment horizontal="center" vertical="center"/>
    </xf>
    <xf numFmtId="0" fontId="27" fillId="20" borderId="16" xfId="1" applyFont="1" applyFill="1" applyBorder="1" applyAlignment="1">
      <alignment horizontal="center" vertical="center"/>
    </xf>
    <xf numFmtId="0" fontId="26" fillId="0" borderId="16" xfId="1" applyFont="1" applyBorder="1" applyAlignment="1">
      <alignment horizontal="center" vertical="center"/>
    </xf>
    <xf numFmtId="0" fontId="1" fillId="0" borderId="16" xfId="0" applyFont="1" applyBorder="1" applyAlignment="1">
      <alignment horizontal="right" vertical="center"/>
    </xf>
    <xf numFmtId="0" fontId="0" fillId="0" borderId="10" xfId="0"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0" fillId="5" borderId="16" xfId="0" applyFill="1" applyBorder="1" applyAlignment="1" applyProtection="1">
      <alignment horizontal="left" vertical="center"/>
      <protection locked="0"/>
    </xf>
    <xf numFmtId="14" fontId="0" fillId="5" borderId="16" xfId="0" applyNumberFormat="1" applyFill="1" applyBorder="1" applyAlignment="1" applyProtection="1">
      <alignment horizontal="left" vertical="center"/>
      <protection locked="0"/>
    </xf>
    <xf numFmtId="0" fontId="1" fillId="0" borderId="1" xfId="0" applyFont="1" applyBorder="1" applyAlignment="1">
      <alignment horizontal="left" vertical="center" wrapText="1"/>
    </xf>
    <xf numFmtId="0" fontId="9" fillId="5" borderId="1" xfId="0" applyFont="1" applyFill="1" applyBorder="1" applyAlignment="1" applyProtection="1">
      <alignment vertical="center" wrapText="1"/>
      <protection locked="0"/>
    </xf>
    <xf numFmtId="0" fontId="0" fillId="0" borderId="10" xfId="0" applyBorder="1" applyAlignment="1">
      <alignment horizontal="right" vertical="center"/>
    </xf>
    <xf numFmtId="0" fontId="0" fillId="0" borderId="11" xfId="0" applyBorder="1" applyAlignment="1">
      <alignment horizontal="right" vertical="center"/>
    </xf>
    <xf numFmtId="0" fontId="2" fillId="0" borderId="2" xfId="0" quotePrefix="1"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39" xfId="0" applyFont="1" applyBorder="1" applyAlignment="1">
      <alignment horizontal="left" vertical="center" wrapText="1"/>
    </xf>
    <xf numFmtId="0" fontId="2" fillId="0" borderId="24" xfId="0" applyFont="1" applyBorder="1" applyAlignment="1">
      <alignment horizontal="left" vertical="center" wrapText="1"/>
    </xf>
    <xf numFmtId="0" fontId="2" fillId="0" borderId="40" xfId="0" applyFont="1" applyBorder="1" applyAlignment="1">
      <alignment horizontal="left" vertical="center" wrapText="1"/>
    </xf>
    <xf numFmtId="0" fontId="0" fillId="4" borderId="1" xfId="0" applyFill="1" applyBorder="1" applyAlignment="1">
      <alignment horizontal="left" vertical="center"/>
    </xf>
    <xf numFmtId="0" fontId="2" fillId="0" borderId="1" xfId="0" applyFont="1" applyBorder="1" applyAlignment="1">
      <alignment horizontal="center" vertical="center"/>
    </xf>
    <xf numFmtId="0" fontId="10" fillId="0" borderId="1" xfId="0" applyFont="1" applyBorder="1" applyAlignment="1">
      <alignment horizontal="left" vertical="center" wrapText="1"/>
    </xf>
    <xf numFmtId="0" fontId="0" fillId="4" borderId="1" xfId="0" applyFill="1" applyBorder="1" applyAlignment="1">
      <alignment horizontal="left" vertical="center" wrapText="1"/>
    </xf>
    <xf numFmtId="0" fontId="0" fillId="17" borderId="1" xfId="0" applyFill="1" applyBorder="1" applyAlignment="1">
      <alignment horizontal="left" vertical="center" wrapText="1"/>
    </xf>
    <xf numFmtId="0" fontId="9" fillId="0" borderId="1" xfId="0" applyFont="1" applyBorder="1" applyAlignment="1">
      <alignment vertical="center" wrapText="1"/>
    </xf>
    <xf numFmtId="0" fontId="23" fillId="0" borderId="1" xfId="1" applyFont="1" applyBorder="1" applyAlignment="1" applyProtection="1">
      <alignment horizontal="left" vertical="center" wrapText="1"/>
      <protection locked="0"/>
    </xf>
    <xf numFmtId="164" fontId="20" fillId="4" borderId="31" xfId="1" applyNumberFormat="1" applyFont="1" applyFill="1" applyBorder="1" applyAlignment="1">
      <alignment horizontal="center" vertical="center" wrapText="1"/>
    </xf>
    <xf numFmtId="164" fontId="20" fillId="4" borderId="32" xfId="1" applyNumberFormat="1" applyFont="1" applyFill="1" applyBorder="1" applyAlignment="1">
      <alignment horizontal="center" vertical="center" wrapText="1"/>
    </xf>
    <xf numFmtId="164" fontId="20" fillId="4" borderId="33" xfId="1" applyNumberFormat="1" applyFont="1" applyFill="1" applyBorder="1" applyAlignment="1">
      <alignment horizontal="center" vertical="center" wrapText="1"/>
    </xf>
    <xf numFmtId="164" fontId="20" fillId="4" borderId="29" xfId="1" applyNumberFormat="1" applyFont="1" applyFill="1" applyBorder="1" applyAlignment="1">
      <alignment horizontal="center" vertical="center" wrapText="1"/>
    </xf>
    <xf numFmtId="164" fontId="20" fillId="4" borderId="0" xfId="1" applyNumberFormat="1" applyFont="1" applyFill="1" applyBorder="1" applyAlignment="1">
      <alignment horizontal="center" vertical="center" wrapText="1"/>
    </xf>
    <xf numFmtId="164" fontId="20" fillId="4" borderId="34" xfId="1" applyNumberFormat="1" applyFont="1" applyFill="1" applyBorder="1" applyAlignment="1">
      <alignment horizontal="center" vertical="center" wrapText="1"/>
    </xf>
    <xf numFmtId="164" fontId="20" fillId="4" borderId="35" xfId="1" applyNumberFormat="1" applyFont="1" applyFill="1" applyBorder="1" applyAlignment="1">
      <alignment horizontal="center" vertical="center" wrapText="1"/>
    </xf>
    <xf numFmtId="164" fontId="20" fillId="4" borderId="36" xfId="1" applyNumberFormat="1" applyFont="1" applyFill="1" applyBorder="1" applyAlignment="1">
      <alignment horizontal="center" vertical="center" wrapText="1"/>
    </xf>
    <xf numFmtId="164" fontId="20" fillId="4" borderId="37" xfId="1" applyNumberFormat="1" applyFont="1" applyFill="1" applyBorder="1" applyAlignment="1">
      <alignment horizontal="center" vertical="center" wrapText="1"/>
    </xf>
    <xf numFmtId="0" fontId="0" fillId="0" borderId="30" xfId="0" applyBorder="1" applyAlignment="1">
      <alignment horizontal="right" vertical="center"/>
    </xf>
    <xf numFmtId="164" fontId="0" fillId="4" borderId="30" xfId="0" applyNumberFormat="1" applyFill="1" applyBorder="1" applyAlignment="1">
      <alignment horizontal="center" vertical="center"/>
    </xf>
    <xf numFmtId="164" fontId="20" fillId="4" borderId="30" xfId="1" applyNumberFormat="1" applyFont="1" applyFill="1" applyBorder="1" applyAlignment="1">
      <alignment horizontal="center" vertical="center" wrapText="1"/>
    </xf>
    <xf numFmtId="0" fontId="3" fillId="0" borderId="30" xfId="0" applyFont="1" applyBorder="1" applyAlignment="1">
      <alignment horizontal="right" vertical="center" wrapText="1"/>
    </xf>
    <xf numFmtId="0" fontId="3" fillId="0" borderId="30" xfId="0" applyFont="1" applyBorder="1" applyAlignment="1">
      <alignment horizontal="right" vertical="center"/>
    </xf>
    <xf numFmtId="0" fontId="1" fillId="0" borderId="16" xfId="0" applyFont="1" applyBorder="1" applyAlignment="1">
      <alignment horizontal="center" vertical="center" wrapText="1"/>
    </xf>
    <xf numFmtId="0" fontId="11" fillId="0" borderId="1" xfId="0" applyFont="1" applyBorder="1" applyAlignment="1">
      <alignment vertical="center" wrapText="1"/>
    </xf>
    <xf numFmtId="0" fontId="6" fillId="7" borderId="2" xfId="0" applyFont="1" applyFill="1" applyBorder="1" applyAlignment="1">
      <alignment horizontal="center" vertical="center"/>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8" xfId="0" applyFont="1" applyFill="1" applyBorder="1" applyAlignment="1">
      <alignment horizontal="center" vertical="center"/>
    </xf>
    <xf numFmtId="0" fontId="6" fillId="7" borderId="9" xfId="0" applyFont="1" applyFill="1" applyBorder="1" applyAlignment="1">
      <alignment horizontal="center" vertical="center"/>
    </xf>
    <xf numFmtId="0" fontId="1" fillId="0" borderId="1" xfId="0" applyFont="1" applyBorder="1" applyAlignment="1">
      <alignment vertical="center" wrapText="1"/>
    </xf>
    <xf numFmtId="0" fontId="1" fillId="9" borderId="18" xfId="0" applyFont="1" applyFill="1" applyBorder="1" applyAlignment="1">
      <alignment horizontal="center"/>
    </xf>
    <xf numFmtId="0" fontId="1" fillId="9" borderId="20" xfId="0" applyFont="1" applyFill="1" applyBorder="1" applyAlignment="1">
      <alignment horizontal="center"/>
    </xf>
    <xf numFmtId="0" fontId="0" fillId="19" borderId="24" xfId="0" applyFill="1" applyBorder="1" applyAlignment="1">
      <alignment horizontal="left" wrapText="1"/>
    </xf>
    <xf numFmtId="0" fontId="0" fillId="19" borderId="25" xfId="0" applyFill="1" applyBorder="1" applyAlignment="1">
      <alignment horizontal="left" wrapText="1"/>
    </xf>
    <xf numFmtId="14" fontId="1" fillId="19" borderId="22" xfId="0" applyNumberFormat="1" applyFont="1" applyFill="1" applyBorder="1" applyAlignment="1">
      <alignment horizontal="left"/>
    </xf>
    <xf numFmtId="0" fontId="0" fillId="20" borderId="24" xfId="0" applyFill="1" applyBorder="1" applyAlignment="1">
      <alignment horizontal="left" vertical="center" wrapText="1"/>
    </xf>
    <xf numFmtId="0" fontId="0" fillId="20" borderId="25" xfId="0" applyFill="1" applyBorder="1" applyAlignment="1">
      <alignment horizontal="left" vertical="center" wrapText="1"/>
    </xf>
    <xf numFmtId="0" fontId="0" fillId="20" borderId="0" xfId="0" applyFill="1" applyAlignment="1">
      <alignment horizontal="left" vertical="center" wrapText="1"/>
    </xf>
    <xf numFmtId="0" fontId="0" fillId="20" borderId="27" xfId="0" applyFill="1" applyBorder="1" applyAlignment="1">
      <alignment horizontal="left" vertical="center" wrapText="1"/>
    </xf>
    <xf numFmtId="0" fontId="0" fillId="19" borderId="24" xfId="0" applyFill="1" applyBorder="1" applyAlignment="1">
      <alignment horizontal="left"/>
    </xf>
    <xf numFmtId="0" fontId="0" fillId="19" borderId="25" xfId="0" applyFill="1" applyBorder="1" applyAlignment="1">
      <alignment horizontal="left"/>
    </xf>
    <xf numFmtId="0" fontId="0" fillId="19" borderId="0" xfId="0" applyFill="1" applyAlignment="1">
      <alignment horizontal="left"/>
    </xf>
    <xf numFmtId="0" fontId="0" fillId="19" borderId="27" xfId="0" applyFill="1"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20" borderId="0" xfId="0" applyFill="1" applyAlignment="1">
      <alignment horizontal="left"/>
    </xf>
    <xf numFmtId="0" fontId="0" fillId="20" borderId="27" xfId="0" applyFill="1" applyBorder="1" applyAlignment="1">
      <alignment horizontal="left"/>
    </xf>
    <xf numFmtId="0" fontId="0" fillId="20" borderId="0" xfId="0" applyFill="1" applyAlignment="1">
      <alignment horizontal="left" wrapText="1"/>
    </xf>
    <xf numFmtId="0" fontId="0" fillId="20" borderId="27" xfId="0" applyFill="1" applyBorder="1" applyAlignment="1">
      <alignment horizontal="left" wrapText="1"/>
    </xf>
    <xf numFmtId="0" fontId="0" fillId="0" borderId="0" xfId="0" applyAlignment="1">
      <alignment horizontal="left" wrapText="1"/>
    </xf>
    <xf numFmtId="0" fontId="0" fillId="0" borderId="27" xfId="0" applyBorder="1" applyAlignment="1">
      <alignment horizontal="left" wrapText="1"/>
    </xf>
    <xf numFmtId="0" fontId="0" fillId="0" borderId="24" xfId="0" applyBorder="1" applyAlignment="1">
      <alignment horizontal="left" wrapText="1"/>
    </xf>
    <xf numFmtId="0" fontId="0" fillId="0" borderId="25" xfId="0" applyBorder="1" applyAlignment="1">
      <alignment horizontal="left" wrapText="1"/>
    </xf>
    <xf numFmtId="0" fontId="19" fillId="21" borderId="16" xfId="0" applyFont="1" applyFill="1" applyBorder="1" applyAlignment="1">
      <alignment horizontal="center" vertical="center" wrapText="1"/>
    </xf>
    <xf numFmtId="0" fontId="19" fillId="21" borderId="16" xfId="0" applyFont="1" applyFill="1" applyBorder="1" applyAlignment="1">
      <alignment horizontal="center" vertical="center"/>
    </xf>
    <xf numFmtId="0" fontId="19" fillId="21" borderId="38" xfId="0" applyFont="1" applyFill="1" applyBorder="1" applyAlignment="1">
      <alignment horizontal="center" vertical="center"/>
    </xf>
    <xf numFmtId="0" fontId="0" fillId="19" borderId="0" xfId="0" applyFill="1" applyAlignment="1">
      <alignment horizontal="left" wrapText="1"/>
    </xf>
    <xf numFmtId="0" fontId="0" fillId="19" borderId="27" xfId="0" applyFill="1" applyBorder="1" applyAlignment="1">
      <alignment horizontal="left"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165" fontId="0" fillId="4" borderId="11" xfId="0" applyNumberFormat="1" applyFill="1" applyBorder="1" applyAlignment="1">
      <alignment horizontal="left" vertical="center"/>
    </xf>
    <xf numFmtId="165" fontId="0" fillId="4" borderId="12" xfId="0" applyNumberFormat="1" applyFill="1" applyBorder="1" applyAlignment="1">
      <alignment horizontal="left" vertical="center"/>
    </xf>
    <xf numFmtId="0" fontId="0" fillId="8" borderId="1" xfId="0" applyFill="1" applyBorder="1" applyAlignment="1">
      <alignment horizontal="left" vertical="center"/>
    </xf>
    <xf numFmtId="0" fontId="0" fillId="3" borderId="1" xfId="0" applyFill="1" applyBorder="1" applyAlignment="1">
      <alignment horizontal="left" vertical="center"/>
    </xf>
    <xf numFmtId="0" fontId="4" fillId="4" borderId="2" xfId="0" applyFont="1" applyFill="1" applyBorder="1" applyAlignment="1">
      <alignment horizontal="right" vertical="center"/>
    </xf>
    <xf numFmtId="0" fontId="4" fillId="4" borderId="3" xfId="0" applyFont="1" applyFill="1" applyBorder="1" applyAlignment="1">
      <alignment horizontal="right" vertical="center"/>
    </xf>
    <xf numFmtId="0" fontId="4" fillId="4" borderId="7" xfId="0" applyFont="1" applyFill="1" applyBorder="1" applyAlignment="1">
      <alignment horizontal="right" vertical="center"/>
    </xf>
    <xf numFmtId="0" fontId="4" fillId="4" borderId="8" xfId="0" applyFont="1" applyFill="1" applyBorder="1" applyAlignment="1">
      <alignment horizontal="right" vertical="center"/>
    </xf>
    <xf numFmtId="164" fontId="5" fillId="4" borderId="13" xfId="0" applyNumberFormat="1" applyFont="1" applyFill="1" applyBorder="1" applyAlignment="1">
      <alignment horizontal="center" vertical="center"/>
    </xf>
    <xf numFmtId="0" fontId="5" fillId="4" borderId="14" xfId="0" applyFont="1" applyFill="1" applyBorder="1" applyAlignment="1">
      <alignment horizontal="center" vertical="center"/>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8" xfId="0" applyFill="1" applyBorder="1" applyAlignment="1">
      <alignment horizontal="left" vertical="center"/>
    </xf>
    <xf numFmtId="0" fontId="0" fillId="4" borderId="9" xfId="0" applyFill="1" applyBorder="1" applyAlignment="1">
      <alignment horizontal="left" vertical="center"/>
    </xf>
    <xf numFmtId="0" fontId="0" fillId="8" borderId="2" xfId="0" applyFill="1" applyBorder="1" applyAlignment="1">
      <alignment horizontal="right" vertical="center"/>
    </xf>
    <xf numFmtId="0" fontId="0" fillId="8" borderId="3" xfId="0" applyFill="1" applyBorder="1" applyAlignment="1">
      <alignment horizontal="right" vertical="center"/>
    </xf>
    <xf numFmtId="0" fontId="0" fillId="4" borderId="2" xfId="0" applyFill="1" applyBorder="1" applyAlignment="1">
      <alignment horizontal="right" vertical="center"/>
    </xf>
    <xf numFmtId="0" fontId="0" fillId="4" borderId="3" xfId="0" applyFill="1" applyBorder="1" applyAlignment="1">
      <alignment horizontal="right" vertical="center"/>
    </xf>
    <xf numFmtId="0" fontId="0" fillId="3" borderId="10" xfId="0" applyFill="1" applyBorder="1" applyAlignment="1">
      <alignment horizontal="right" vertical="center"/>
    </xf>
    <xf numFmtId="0" fontId="0" fillId="3" borderId="11" xfId="0" applyFill="1" applyBorder="1" applyAlignment="1">
      <alignment horizontal="right" vertical="center"/>
    </xf>
    <xf numFmtId="0" fontId="0" fillId="0" borderId="13" xfId="0" applyBorder="1" applyAlignment="1">
      <alignment horizontal="left" vertical="center"/>
    </xf>
    <xf numFmtId="0" fontId="0" fillId="0" borderId="14" xfId="0" applyBorder="1" applyAlignment="1">
      <alignment horizontal="left" vertical="center"/>
    </xf>
    <xf numFmtId="164" fontId="0" fillId="5" borderId="13" xfId="0" applyNumberFormat="1" applyFill="1" applyBorder="1" applyAlignment="1" applyProtection="1">
      <alignment horizontal="center" vertical="center"/>
      <protection locked="0"/>
    </xf>
    <xf numFmtId="164" fontId="0" fillId="5" borderId="14" xfId="0" applyNumberFormat="1" applyFill="1" applyBorder="1" applyAlignment="1" applyProtection="1">
      <alignment horizontal="center" vertical="center"/>
      <protection locked="0"/>
    </xf>
    <xf numFmtId="0" fontId="0" fillId="0" borderId="13" xfId="0" applyBorder="1" applyAlignment="1">
      <alignment horizontal="lef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xf>
    <xf numFmtId="164" fontId="0" fillId="5" borderId="15" xfId="0" applyNumberFormat="1" applyFill="1" applyBorder="1" applyAlignment="1" applyProtection="1">
      <alignment horizontal="center" vertical="center"/>
      <protection locked="0"/>
    </xf>
    <xf numFmtId="164" fontId="0" fillId="5" borderId="13" xfId="0" applyNumberFormat="1" applyFill="1" applyBorder="1" applyAlignment="1" applyProtection="1">
      <alignment horizontal="center" vertical="center" wrapText="1"/>
      <protection locked="0"/>
    </xf>
    <xf numFmtId="164" fontId="0" fillId="5" borderId="14" xfId="0" applyNumberFormat="1" applyFill="1" applyBorder="1" applyAlignment="1" applyProtection="1">
      <alignment horizontal="center" vertical="center" wrapText="1"/>
      <protection locked="0"/>
    </xf>
    <xf numFmtId="0" fontId="23" fillId="0" borderId="18" xfId="1" applyFont="1" applyFill="1" applyBorder="1" applyAlignment="1" applyProtection="1">
      <alignment horizontal="center" vertical="center"/>
      <protection locked="0"/>
    </xf>
    <xf numFmtId="0" fontId="23" fillId="0" borderId="19" xfId="1" applyFont="1" applyFill="1" applyBorder="1" applyAlignment="1" applyProtection="1">
      <alignment horizontal="center" vertical="center"/>
      <protection locked="0"/>
    </xf>
    <xf numFmtId="0" fontId="23" fillId="0" borderId="20" xfId="1" applyFont="1" applyFill="1" applyBorder="1" applyAlignment="1" applyProtection="1">
      <alignment horizontal="center" vertical="center"/>
      <protection locked="0"/>
    </xf>
    <xf numFmtId="0" fontId="3" fillId="6" borderId="21" xfId="0" applyFont="1" applyFill="1" applyBorder="1" applyAlignment="1">
      <alignment horizontal="center" vertical="center"/>
    </xf>
    <xf numFmtId="0" fontId="3" fillId="6" borderId="22" xfId="0" applyFont="1" applyFill="1" applyBorder="1" applyAlignment="1">
      <alignment horizontal="center" vertical="center"/>
    </xf>
    <xf numFmtId="0" fontId="3" fillId="6" borderId="23"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6" fillId="7" borderId="5" xfId="0" applyFont="1" applyFill="1" applyBorder="1" applyAlignment="1">
      <alignment horizontal="center" vertical="center"/>
    </xf>
    <xf numFmtId="0" fontId="6" fillId="7" borderId="0" xfId="0" applyFont="1" applyFill="1" applyAlignment="1">
      <alignment horizontal="center" vertical="center"/>
    </xf>
    <xf numFmtId="0" fontId="6" fillId="7" borderId="6" xfId="0" applyFont="1" applyFill="1" applyBorder="1" applyAlignment="1">
      <alignment horizontal="center" vertical="center"/>
    </xf>
    <xf numFmtId="0" fontId="8" fillId="6" borderId="17" xfId="0" applyFont="1" applyFill="1" applyBorder="1" applyAlignment="1">
      <alignment horizontal="center" vertical="center"/>
    </xf>
    <xf numFmtId="0" fontId="8" fillId="6" borderId="24" xfId="0" applyFont="1" applyFill="1" applyBorder="1" applyAlignment="1">
      <alignment horizontal="center" vertical="center"/>
    </xf>
    <xf numFmtId="0" fontId="8" fillId="6" borderId="25" xfId="0" applyFont="1" applyFill="1" applyBorder="1" applyAlignment="1">
      <alignment horizontal="center" vertical="center"/>
    </xf>
    <xf numFmtId="0" fontId="8" fillId="2" borderId="17" xfId="0" applyFont="1" applyFill="1" applyBorder="1" applyAlignment="1">
      <alignment horizontal="center" vertical="center"/>
    </xf>
    <xf numFmtId="0" fontId="8" fillId="2" borderId="24" xfId="0" applyFont="1" applyFill="1" applyBorder="1" applyAlignment="1">
      <alignment horizontal="center" vertical="center"/>
    </xf>
    <xf numFmtId="0" fontId="8" fillId="2" borderId="25" xfId="0" applyFont="1" applyFill="1" applyBorder="1" applyAlignment="1">
      <alignment horizontal="center" vertical="center"/>
    </xf>
    <xf numFmtId="0" fontId="8" fillId="7" borderId="7" xfId="0" applyFont="1"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1" fillId="4" borderId="14" xfId="0" applyFont="1" applyFill="1" applyBorder="1" applyAlignment="1">
      <alignment horizontal="left" vertical="center"/>
    </xf>
    <xf numFmtId="0" fontId="1" fillId="4" borderId="1" xfId="0" applyFont="1" applyFill="1" applyBorder="1" applyAlignment="1">
      <alignment horizontal="left" vertical="center"/>
    </xf>
    <xf numFmtId="0" fontId="1" fillId="3" borderId="1" xfId="0" applyFont="1" applyFill="1" applyBorder="1" applyAlignment="1">
      <alignment horizontal="left" vertical="center"/>
    </xf>
    <xf numFmtId="0" fontId="1" fillId="3" borderId="14" xfId="0" applyFont="1" applyFill="1" applyBorder="1" applyAlignment="1">
      <alignment horizontal="left" vertical="center"/>
    </xf>
    <xf numFmtId="0" fontId="3" fillId="0" borderId="16" xfId="0" applyFont="1" applyBorder="1" applyAlignment="1">
      <alignment horizontal="right" vertical="center"/>
    </xf>
    <xf numFmtId="0" fontId="15" fillId="0" borderId="21" xfId="0" applyFont="1" applyBorder="1" applyAlignment="1">
      <alignment horizontal="center" vertical="center" wrapText="1"/>
    </xf>
    <xf numFmtId="0" fontId="15" fillId="0" borderId="23"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25" xfId="0" applyFont="1" applyBorder="1" applyAlignment="1">
      <alignment horizontal="center" vertical="center" wrapText="1"/>
    </xf>
    <xf numFmtId="0" fontId="23" fillId="0" borderId="38" xfId="1" applyFont="1" applyBorder="1" applyAlignment="1" applyProtection="1">
      <alignment horizontal="center" vertical="center" wrapText="1"/>
      <protection locked="0"/>
    </xf>
    <xf numFmtId="0" fontId="0" fillId="5" borderId="38" xfId="0" applyFill="1" applyBorder="1" applyAlignment="1" applyProtection="1">
      <alignment horizontal="left" vertical="center"/>
      <protection locked="0"/>
    </xf>
    <xf numFmtId="0" fontId="0" fillId="5" borderId="28" xfId="0" applyFill="1" applyBorder="1" applyAlignment="1" applyProtection="1">
      <alignment horizontal="left" vertical="center"/>
      <protection locked="0"/>
    </xf>
    <xf numFmtId="0" fontId="0" fillId="5" borderId="41" xfId="0" applyFill="1" applyBorder="1" applyAlignment="1" applyProtection="1">
      <alignment horizontal="left" vertical="center"/>
      <protection locked="0"/>
    </xf>
    <xf numFmtId="0" fontId="6" fillId="7" borderId="2" xfId="0" applyFont="1" applyFill="1" applyBorder="1" applyAlignment="1">
      <alignment horizontal="center"/>
    </xf>
    <xf numFmtId="0" fontId="6" fillId="7" borderId="3" xfId="0" applyFont="1" applyFill="1" applyBorder="1" applyAlignment="1">
      <alignment horizontal="center"/>
    </xf>
    <xf numFmtId="0" fontId="6" fillId="7" borderId="4" xfId="0" applyFont="1" applyFill="1" applyBorder="1" applyAlignment="1">
      <alignment horizontal="center"/>
    </xf>
    <xf numFmtId="0" fontId="6" fillId="7" borderId="7" xfId="0" applyFont="1" applyFill="1" applyBorder="1" applyAlignment="1">
      <alignment horizontal="center"/>
    </xf>
    <xf numFmtId="0" fontId="6" fillId="7" borderId="8" xfId="0" applyFont="1" applyFill="1" applyBorder="1" applyAlignment="1">
      <alignment horizontal="center"/>
    </xf>
    <xf numFmtId="0" fontId="6" fillId="7" borderId="9" xfId="0" applyFont="1" applyFill="1" applyBorder="1" applyAlignment="1">
      <alignment horizontal="center"/>
    </xf>
    <xf numFmtId="0" fontId="17" fillId="0" borderId="16" xfId="0" applyFont="1" applyBorder="1" applyAlignment="1">
      <alignment horizontal="left"/>
    </xf>
    <xf numFmtId="0" fontId="1" fillId="0" borderId="16" xfId="0" applyFont="1" applyBorder="1" applyAlignment="1">
      <alignment horizontal="right"/>
    </xf>
    <xf numFmtId="0" fontId="23" fillId="0" borderId="16" xfId="1" applyFont="1" applyBorder="1" applyAlignment="1" applyProtection="1">
      <alignment horizontal="center" vertical="center" wrapText="1"/>
      <protection locked="0"/>
    </xf>
    <xf numFmtId="165" fontId="0" fillId="4" borderId="16" xfId="0" applyNumberFormat="1" applyFill="1" applyBorder="1" applyAlignment="1">
      <alignment horizontal="left" vertical="center"/>
    </xf>
    <xf numFmtId="0" fontId="17" fillId="0" borderId="18" xfId="0" applyFont="1" applyBorder="1" applyAlignment="1">
      <alignment horizontal="left"/>
    </xf>
    <xf numFmtId="0" fontId="17" fillId="0" borderId="19" xfId="0" applyFont="1" applyBorder="1" applyAlignment="1">
      <alignment horizontal="left"/>
    </xf>
    <xf numFmtId="0" fontId="17" fillId="0" borderId="20" xfId="0" applyFont="1" applyBorder="1" applyAlignment="1">
      <alignment horizontal="left"/>
    </xf>
    <xf numFmtId="0" fontId="3" fillId="15" borderId="18" xfId="0" applyFont="1" applyFill="1" applyBorder="1" applyAlignment="1">
      <alignment horizontal="center"/>
    </xf>
    <xf numFmtId="0" fontId="3" fillId="15" borderId="19" xfId="0" applyFont="1" applyFill="1" applyBorder="1" applyAlignment="1">
      <alignment horizontal="center"/>
    </xf>
    <xf numFmtId="0" fontId="3" fillId="15" borderId="20" xfId="0" applyFont="1" applyFill="1" applyBorder="1" applyAlignment="1">
      <alignment horizontal="center"/>
    </xf>
    <xf numFmtId="0" fontId="8" fillId="16" borderId="16" xfId="0" applyFont="1" applyFill="1" applyBorder="1" applyAlignment="1">
      <alignment horizontal="left" wrapText="1"/>
    </xf>
    <xf numFmtId="0" fontId="0" fillId="12" borderId="28" xfId="0" applyFill="1" applyBorder="1" applyAlignment="1">
      <alignment horizontal="right" vertical="center" wrapText="1"/>
    </xf>
    <xf numFmtId="0" fontId="8" fillId="12" borderId="0" xfId="0" applyFont="1" applyFill="1" applyAlignment="1">
      <alignment horizontal="left" wrapText="1"/>
    </xf>
    <xf numFmtId="0" fontId="8" fillId="12" borderId="27" xfId="0" applyFont="1" applyFill="1" applyBorder="1" applyAlignment="1">
      <alignment horizontal="left" wrapText="1"/>
    </xf>
    <xf numFmtId="0" fontId="3" fillId="11" borderId="18" xfId="0" applyFont="1" applyFill="1" applyBorder="1" applyAlignment="1">
      <alignment horizontal="center"/>
    </xf>
    <xf numFmtId="0" fontId="3" fillId="11" borderId="19" xfId="0" applyFont="1" applyFill="1" applyBorder="1" applyAlignment="1">
      <alignment horizontal="center"/>
    </xf>
    <xf numFmtId="0" fontId="3" fillId="11" borderId="20" xfId="0" applyFont="1" applyFill="1" applyBorder="1" applyAlignment="1">
      <alignment horizontal="center"/>
    </xf>
    <xf numFmtId="0" fontId="8" fillId="14" borderId="0" xfId="0" applyFont="1" applyFill="1" applyAlignment="1">
      <alignment horizontal="left" vertical="top" wrapText="1"/>
    </xf>
    <xf numFmtId="0" fontId="8" fillId="14" borderId="27" xfId="0" applyFont="1" applyFill="1" applyBorder="1" applyAlignment="1">
      <alignment horizontal="left" vertical="top" wrapText="1"/>
    </xf>
    <xf numFmtId="0" fontId="8" fillId="14" borderId="24" xfId="0" applyFont="1" applyFill="1" applyBorder="1" applyAlignment="1">
      <alignment horizontal="left" vertical="top" wrapText="1"/>
    </xf>
    <xf numFmtId="0" fontId="8" fillId="14" borderId="25" xfId="0" applyFont="1" applyFill="1" applyBorder="1" applyAlignment="1">
      <alignment horizontal="left" vertical="top" wrapText="1"/>
    </xf>
    <xf numFmtId="0" fontId="3" fillId="13" borderId="18" xfId="0" applyFont="1" applyFill="1" applyBorder="1" applyAlignment="1">
      <alignment horizontal="center"/>
    </xf>
    <xf numFmtId="0" fontId="3" fillId="13" borderId="19" xfId="0" applyFont="1" applyFill="1" applyBorder="1" applyAlignment="1">
      <alignment horizontal="center"/>
    </xf>
    <xf numFmtId="0" fontId="3" fillId="13" borderId="20" xfId="0" applyFont="1" applyFill="1" applyBorder="1" applyAlignment="1">
      <alignment horizontal="center"/>
    </xf>
    <xf numFmtId="0" fontId="1" fillId="4" borderId="16" xfId="0" applyFont="1" applyFill="1" applyBorder="1" applyAlignment="1">
      <alignment horizontal="left" vertical="center" wrapText="1"/>
    </xf>
    <xf numFmtId="0" fontId="19" fillId="7" borderId="21" xfId="0" applyFont="1" applyFill="1" applyBorder="1" applyAlignment="1">
      <alignment horizontal="center" vertical="center"/>
    </xf>
    <xf numFmtId="0" fontId="19" fillId="7" borderId="22" xfId="0" applyFont="1" applyFill="1" applyBorder="1" applyAlignment="1">
      <alignment horizontal="center" vertical="center"/>
    </xf>
    <xf numFmtId="0" fontId="19" fillId="7" borderId="23" xfId="0" applyFont="1" applyFill="1" applyBorder="1" applyAlignment="1">
      <alignment horizontal="center" vertical="center"/>
    </xf>
    <xf numFmtId="0" fontId="19" fillId="7" borderId="17" xfId="0" applyFont="1" applyFill="1" applyBorder="1" applyAlignment="1">
      <alignment horizontal="center" vertical="center"/>
    </xf>
    <xf numFmtId="0" fontId="19" fillId="7" borderId="24" xfId="0" applyFont="1" applyFill="1" applyBorder="1" applyAlignment="1">
      <alignment horizontal="center" vertical="center"/>
    </xf>
    <xf numFmtId="0" fontId="19" fillId="7" borderId="25" xfId="0" applyFont="1" applyFill="1" applyBorder="1" applyAlignment="1">
      <alignment horizontal="center" vertical="center"/>
    </xf>
    <xf numFmtId="0" fontId="0" fillId="6" borderId="16" xfId="0" applyFill="1" applyBorder="1" applyAlignment="1">
      <alignment horizontal="center"/>
    </xf>
    <xf numFmtId="0" fontId="0" fillId="10" borderId="18" xfId="0" applyFill="1" applyBorder="1" applyAlignment="1">
      <alignment horizontal="center"/>
    </xf>
    <xf numFmtId="0" fontId="0" fillId="10" borderId="20" xfId="0" applyFill="1" applyBorder="1" applyAlignment="1">
      <alignment horizontal="center"/>
    </xf>
    <xf numFmtId="0" fontId="1" fillId="7" borderId="16" xfId="0" applyFont="1" applyFill="1" applyBorder="1" applyAlignment="1">
      <alignment horizontal="center" vertical="center"/>
    </xf>
    <xf numFmtId="0" fontId="0" fillId="8" borderId="16" xfId="0" applyFill="1" applyBorder="1" applyAlignment="1">
      <alignment horizontal="left" vertical="center"/>
    </xf>
    <xf numFmtId="0" fontId="0" fillId="4" borderId="38" xfId="0" applyFill="1" applyBorder="1" applyAlignment="1">
      <alignment horizontal="left" vertical="center" wrapText="1"/>
    </xf>
    <xf numFmtId="0" fontId="0" fillId="4" borderId="41" xfId="0" applyFill="1" applyBorder="1" applyAlignment="1">
      <alignment horizontal="left" vertical="center" wrapText="1"/>
    </xf>
    <xf numFmtId="0" fontId="0" fillId="4" borderId="38" xfId="0" applyFill="1" applyBorder="1" applyAlignment="1">
      <alignment horizontal="center" vertical="center" wrapText="1"/>
    </xf>
    <xf numFmtId="0" fontId="0" fillId="4" borderId="41" xfId="0" applyFill="1" applyBorder="1" applyAlignment="1">
      <alignment horizontal="center" vertical="center" wrapText="1"/>
    </xf>
  </cellXfs>
  <cellStyles count="2">
    <cellStyle name="Hyperlink" xfId="1" builtinId="8"/>
    <cellStyle name="Normal" xfId="0" builtinId="0"/>
  </cellStyles>
  <dxfs count="24">
    <dxf>
      <fill>
        <patternFill>
          <bgColor theme="9" tint="0.79998168889431442"/>
        </patternFill>
      </fill>
    </dxf>
    <dxf>
      <fill>
        <patternFill>
          <bgColor rgb="FFFF9999"/>
        </patternFill>
      </fill>
    </dxf>
    <dxf>
      <fill>
        <patternFill>
          <bgColor theme="9" tint="0.79998168889431442"/>
        </patternFill>
      </fill>
    </dxf>
    <dxf>
      <fill>
        <patternFill>
          <bgColor rgb="FFFF9999"/>
        </patternFill>
      </fill>
    </dxf>
    <dxf>
      <fill>
        <patternFill>
          <bgColor theme="9" tint="0.79998168889431442"/>
        </patternFill>
      </fill>
    </dxf>
    <dxf>
      <fill>
        <patternFill>
          <bgColor rgb="FFFF9999"/>
        </patternFill>
      </fill>
    </dxf>
    <dxf>
      <fill>
        <patternFill>
          <bgColor theme="9" tint="0.79998168889431442"/>
        </patternFill>
      </fill>
    </dxf>
    <dxf>
      <fill>
        <patternFill>
          <bgColor rgb="FFFF9999"/>
        </patternFill>
      </fill>
    </dxf>
    <dxf>
      <fill>
        <patternFill>
          <bgColor theme="9" tint="0.79998168889431442"/>
        </patternFill>
      </fill>
    </dxf>
    <dxf>
      <fill>
        <patternFill>
          <bgColor rgb="FFFF9999"/>
        </patternFill>
      </fill>
    </dxf>
    <dxf>
      <fill>
        <patternFill>
          <bgColor theme="9" tint="0.79998168889431442"/>
        </patternFill>
      </fill>
    </dxf>
    <dxf>
      <fill>
        <patternFill>
          <bgColor rgb="FFFF9999"/>
        </patternFill>
      </fill>
    </dxf>
    <dxf>
      <fill>
        <patternFill>
          <bgColor theme="9" tint="0.79998168889431442"/>
        </patternFill>
      </fill>
    </dxf>
    <dxf>
      <fill>
        <patternFill>
          <bgColor rgb="FFFF9999"/>
        </patternFill>
      </fill>
    </dxf>
    <dxf>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dxf>
    <dxf>
      <fill>
        <patternFill>
          <bgColor theme="5" tint="0.79998168889431442"/>
        </patternFill>
      </fill>
    </dxf>
    <dxf>
      <fill>
        <patternFill>
          <bgColor theme="9" tint="0.79998168889431442"/>
        </patternFill>
      </fill>
    </dxf>
    <dxf>
      <fill>
        <patternFill>
          <bgColor rgb="FFFF9999"/>
        </patternFill>
      </fill>
    </dxf>
    <dxf>
      <fill>
        <patternFill>
          <bgColor theme="9" tint="0.79998168889431442"/>
        </patternFill>
      </fill>
    </dxf>
    <dxf>
      <font>
        <color theme="2"/>
      </font>
      <fill>
        <patternFill patternType="none">
          <bgColor auto="1"/>
        </patternFill>
      </fill>
      <border>
        <left/>
        <right/>
        <top/>
        <bottom/>
        <vertical/>
        <horizontal/>
      </border>
    </dxf>
    <dxf>
      <font>
        <color theme="2"/>
      </font>
      <fill>
        <patternFill patternType="none">
          <bgColor auto="1"/>
        </patternFill>
      </fill>
      <border>
        <left/>
        <right/>
        <top/>
        <bottom/>
        <vertical/>
        <horizontal/>
      </border>
    </dxf>
    <dxf>
      <fill>
        <patternFill>
          <bgColor theme="9" tint="0.79998168889431442"/>
        </patternFill>
      </fill>
    </dxf>
    <dxf>
      <fill>
        <patternFill>
          <bgColor rgb="FFFF9999"/>
        </patternFill>
      </fill>
    </dxf>
  </dxfs>
  <tableStyles count="0" defaultTableStyle="TableStyleMedium2" defaultPivotStyle="PivotStyleLight16"/>
  <colors>
    <mruColors>
      <color rgb="FFFFC7AB"/>
      <color rgb="FFD2F4F6"/>
      <color rgb="FFFFEBFF"/>
      <color rgb="FFBCEFF2"/>
      <color rgb="FFA8EBEE"/>
      <color rgb="FFFFDDFF"/>
      <color rgb="FFFFCCFF"/>
      <color rgb="FFFFF9E7"/>
      <color rgb="FFFFC5C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257174</xdr:colOff>
      <xdr:row>1</xdr:row>
      <xdr:rowOff>76200</xdr:rowOff>
    </xdr:from>
    <xdr:to>
      <xdr:col>8</xdr:col>
      <xdr:colOff>688305</xdr:colOff>
      <xdr:row>9</xdr:row>
      <xdr:rowOff>111127</xdr:rowOff>
    </xdr:to>
    <xdr:pic>
      <xdr:nvPicPr>
        <xdr:cNvPr id="3" name="Picture 2">
          <a:extLst>
            <a:ext uri="{FF2B5EF4-FFF2-40B4-BE49-F238E27FC236}">
              <a16:creationId xmlns:a16="http://schemas.microsoft.com/office/drawing/2014/main" id="{48213158-ACAA-80B5-FA37-71E285429A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199" y="266700"/>
          <a:ext cx="4412581" cy="155257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962DD9-DA73-4076-975A-1C5CAE6456BC}" name="Table2" displayName="Table2" ref="B2:B12" totalsRowShown="0" headerRowDxfId="15">
  <autoFilter ref="B2:B12" xr:uid="{4E962DD9-DA73-4076-975A-1C5CAE6456BC}"/>
  <tableColumns count="1">
    <tableColumn id="1" xr3:uid="{E40DA1A7-2CDE-4B6E-8225-FE55BBA79FD9}" name="Benefits"/>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970D71F-200E-45E7-A816-359BD00DD819}" name="Table46" displayName="Table46" ref="B14:B31" totalsRowShown="0">
  <autoFilter ref="B14:B31" xr:uid="{4970D71F-200E-45E7-A816-359BD00DD819}"/>
  <tableColumns count="1">
    <tableColumn id="1" xr3:uid="{98E27522-9CE4-4DFB-BE93-1573FFE35F69}" name="Income Sources"/>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A9629B91-342A-4B78-AAE5-D47AE87D0B04}" name="Table7913" displayName="Table7913" ref="D2:E7" totalsRowShown="0">
  <autoFilter ref="D2:E7" xr:uid="{A9629B91-342A-4B78-AAE5-D47AE87D0B04}"/>
  <tableColumns count="2">
    <tableColumn id="1" xr3:uid="{C4A9A137-DBE8-4616-999C-8F04B73E4234}" name="Pay Frequency"/>
    <tableColumn id="2" xr3:uid="{845F39F3-B6F7-429A-A63D-E6AF50E5E941}" name="Annual Frequency" dataDxfId="1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06839FA-2CAB-4783-9153-4672DFFF8AC5}" name="Table13" displayName="Table13" ref="D9:D11" totalsRowShown="0">
  <autoFilter ref="D9:D11" xr:uid="{706839FA-2CAB-4783-9153-4672DFFF8AC5}"/>
  <tableColumns count="1">
    <tableColumn id="1" xr3:uid="{77D863F4-3929-4DB9-AD4E-A42AF3858740}" name="Yes/No"/>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BC417445-F835-4EB9-8C8D-1AF42DD6D7D4}" name="Table14" displayName="Table14" ref="D14:D18" totalsRowShown="0">
  <autoFilter ref="D14:D18" xr:uid="{BC417445-F835-4EB9-8C8D-1AF42DD6D7D4}"/>
  <tableColumns count="1">
    <tableColumn id="1" xr3:uid="{CD9333B2-FD9F-4201-99DB-0F0841161457}" name="Verified in File"/>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oregonidainitiative.org/wp-content/uploads/2023/07/IDA-Income-Calc-Instructions-2023.5.17-with-FAQ.pdf" TargetMode="External"/><Relationship Id="rId1" Type="http://schemas.openxmlformats.org/officeDocument/2006/relationships/hyperlink" Target="https://www.youtube.com/watch?v=ZmnTbwx17O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tint="0.59999389629810485"/>
  </sheetPr>
  <dimension ref="B3:T76"/>
  <sheetViews>
    <sheetView showGridLines="0" tabSelected="1" topLeftCell="A29" workbookViewId="0">
      <selection activeCell="G16" sqref="G16:J16"/>
    </sheetView>
  </sheetViews>
  <sheetFormatPr defaultColWidth="9.140625" defaultRowHeight="14.45"/>
  <cols>
    <col min="1" max="1" width="3" style="1" customWidth="1"/>
    <col min="2" max="2" width="5" style="1" customWidth="1"/>
    <col min="3" max="3" width="6.140625" style="1" customWidth="1"/>
    <col min="4" max="4" width="9.140625" style="1" customWidth="1"/>
    <col min="5" max="5" width="6.85546875" style="1" customWidth="1"/>
    <col min="6" max="6" width="9.85546875" style="1" bestFit="1" customWidth="1"/>
    <col min="7" max="7" width="13.85546875" style="1" bestFit="1" customWidth="1"/>
    <col min="8" max="8" width="9.140625" style="1"/>
    <col min="9" max="9" width="11.140625" style="1" bestFit="1" customWidth="1"/>
    <col min="10" max="10" width="11.5703125" style="1" customWidth="1"/>
    <col min="11" max="11" width="3.5703125" style="1" customWidth="1"/>
    <col min="12" max="16384" width="9.140625" style="1"/>
  </cols>
  <sheetData>
    <row r="3" spans="2:20">
      <c r="L3" s="145" t="s">
        <v>0</v>
      </c>
      <c r="M3" s="145"/>
      <c r="N3" s="145"/>
      <c r="O3" s="145"/>
      <c r="P3" s="145"/>
      <c r="Q3" s="145"/>
      <c r="R3" s="145"/>
      <c r="S3" s="145"/>
      <c r="T3" s="145"/>
    </row>
    <row r="4" spans="2:20">
      <c r="L4" s="145"/>
      <c r="M4" s="145"/>
      <c r="N4" s="145"/>
      <c r="O4" s="145"/>
      <c r="P4" s="145"/>
      <c r="Q4" s="145"/>
      <c r="R4" s="145"/>
      <c r="S4" s="145"/>
      <c r="T4" s="145"/>
    </row>
    <row r="5" spans="2:20">
      <c r="L5" s="146" t="s">
        <v>1</v>
      </c>
      <c r="M5" s="146"/>
      <c r="N5" s="146"/>
      <c r="O5" s="146"/>
      <c r="P5" s="146"/>
      <c r="Q5" s="146"/>
      <c r="R5" s="146"/>
      <c r="S5" s="146"/>
      <c r="T5" s="146"/>
    </row>
    <row r="6" spans="2:20">
      <c r="L6" s="146"/>
      <c r="M6" s="146"/>
      <c r="N6" s="146"/>
      <c r="O6" s="146"/>
      <c r="P6" s="146"/>
      <c r="Q6" s="146"/>
      <c r="R6" s="146"/>
      <c r="S6" s="146"/>
      <c r="T6" s="146"/>
    </row>
    <row r="7" spans="2:20">
      <c r="L7" s="147" t="s">
        <v>2</v>
      </c>
      <c r="M7" s="147"/>
      <c r="N7" s="147"/>
      <c r="O7" s="147"/>
      <c r="P7" s="147"/>
      <c r="Q7" s="147"/>
      <c r="R7" s="147"/>
      <c r="S7" s="147"/>
      <c r="T7" s="147"/>
    </row>
    <row r="8" spans="2:20">
      <c r="L8" s="147"/>
      <c r="M8" s="147"/>
      <c r="N8" s="147"/>
      <c r="O8" s="147"/>
      <c r="P8" s="147"/>
      <c r="Q8" s="147"/>
      <c r="R8" s="147"/>
      <c r="S8" s="147"/>
      <c r="T8" s="147"/>
    </row>
    <row r="11" spans="2:20" ht="15" customHeight="1">
      <c r="B11" s="156" t="s">
        <v>3</v>
      </c>
      <c r="C11" s="157"/>
      <c r="D11" s="157"/>
      <c r="E11" s="157"/>
      <c r="F11" s="157"/>
      <c r="G11" s="157"/>
      <c r="H11" s="157"/>
      <c r="I11" s="137">
        <v>45755</v>
      </c>
      <c r="J11" s="105"/>
    </row>
    <row r="12" spans="2:20">
      <c r="B12" s="149" t="s">
        <v>4</v>
      </c>
      <c r="C12" s="150"/>
      <c r="D12" s="150"/>
      <c r="E12" s="150"/>
      <c r="F12" s="150"/>
      <c r="G12" s="150"/>
      <c r="H12" s="150"/>
      <c r="I12" s="150"/>
      <c r="J12" s="151"/>
    </row>
    <row r="14" spans="2:20">
      <c r="B14" s="148" t="s">
        <v>5</v>
      </c>
      <c r="C14" s="148"/>
      <c r="D14" s="148"/>
      <c r="E14" s="148"/>
      <c r="F14" s="148"/>
      <c r="G14" s="152"/>
      <c r="H14" s="152"/>
      <c r="I14" s="152"/>
      <c r="J14" s="152"/>
    </row>
    <row r="15" spans="2:20">
      <c r="B15" s="148" t="s">
        <v>6</v>
      </c>
      <c r="C15" s="148"/>
      <c r="D15" s="148"/>
      <c r="E15" s="148"/>
      <c r="F15" s="148"/>
      <c r="G15" s="152"/>
      <c r="H15" s="152"/>
      <c r="I15" s="152"/>
      <c r="J15" s="152"/>
    </row>
    <row r="16" spans="2:20">
      <c r="B16" s="148" t="s">
        <v>7</v>
      </c>
      <c r="C16" s="148"/>
      <c r="D16" s="148"/>
      <c r="E16" s="148"/>
      <c r="F16" s="148"/>
      <c r="G16" s="152"/>
      <c r="H16" s="152"/>
      <c r="I16" s="152"/>
      <c r="J16" s="152"/>
    </row>
    <row r="17" spans="2:10">
      <c r="B17" s="148" t="s">
        <v>8</v>
      </c>
      <c r="C17" s="148"/>
      <c r="D17" s="148"/>
      <c r="E17" s="148"/>
      <c r="F17" s="148"/>
      <c r="G17" s="152"/>
      <c r="H17" s="152"/>
      <c r="I17" s="152"/>
      <c r="J17" s="152"/>
    </row>
    <row r="18" spans="2:10">
      <c r="B18" s="148" t="s">
        <v>9</v>
      </c>
      <c r="C18" s="148"/>
      <c r="D18" s="148"/>
      <c r="E18" s="148"/>
      <c r="F18" s="148"/>
      <c r="G18" s="152"/>
      <c r="H18" s="152"/>
      <c r="I18" s="152"/>
      <c r="J18" s="152"/>
    </row>
    <row r="19" spans="2:10">
      <c r="B19" s="148" t="s">
        <v>10</v>
      </c>
      <c r="C19" s="148"/>
      <c r="D19" s="148"/>
      <c r="E19" s="148"/>
      <c r="F19" s="148"/>
      <c r="G19" s="153"/>
      <c r="H19" s="152"/>
      <c r="I19" s="152"/>
      <c r="J19" s="152"/>
    </row>
    <row r="20" spans="2:10" ht="29.1" customHeight="1">
      <c r="B20" s="144" t="s">
        <v>11</v>
      </c>
      <c r="C20" s="144"/>
      <c r="D20" s="144"/>
      <c r="E20" s="144"/>
      <c r="F20" s="144"/>
      <c r="G20" s="144"/>
      <c r="H20" s="144"/>
      <c r="I20" s="144"/>
      <c r="J20" s="144"/>
    </row>
    <row r="21" spans="2:10">
      <c r="B21" s="72"/>
      <c r="C21" s="72"/>
      <c r="D21" s="72"/>
      <c r="E21" s="73"/>
      <c r="F21" s="73"/>
      <c r="G21" s="73"/>
      <c r="H21" s="73"/>
      <c r="I21" s="73"/>
      <c r="J21" s="73"/>
    </row>
    <row r="22" spans="2:10">
      <c r="B22" s="185" t="s">
        <v>12</v>
      </c>
      <c r="C22" s="185"/>
      <c r="D22" s="185"/>
      <c r="E22" s="185"/>
      <c r="F22" s="185"/>
      <c r="G22" s="185"/>
      <c r="H22" s="185"/>
      <c r="I22" s="185"/>
      <c r="J22" s="185"/>
    </row>
    <row r="23" spans="2:10">
      <c r="B23" s="185"/>
      <c r="C23" s="185"/>
      <c r="D23" s="185"/>
      <c r="E23" s="185"/>
      <c r="F23" s="185"/>
      <c r="G23" s="185"/>
      <c r="H23" s="185"/>
      <c r="I23" s="185"/>
      <c r="J23" s="185"/>
    </row>
    <row r="24" spans="2:10">
      <c r="B24" s="185"/>
      <c r="C24" s="185"/>
      <c r="D24" s="185"/>
      <c r="E24" s="185"/>
      <c r="F24" s="185"/>
      <c r="G24" s="185"/>
      <c r="H24" s="185"/>
      <c r="I24" s="185"/>
      <c r="J24" s="185"/>
    </row>
    <row r="25" spans="2:10">
      <c r="B25" s="185"/>
      <c r="C25" s="185"/>
      <c r="D25" s="185"/>
      <c r="E25" s="185"/>
      <c r="F25" s="185"/>
      <c r="G25" s="185"/>
      <c r="H25" s="185"/>
      <c r="I25" s="185"/>
      <c r="J25" s="185"/>
    </row>
    <row r="27" spans="2:10" ht="15" customHeight="1">
      <c r="B27" s="187" t="s">
        <v>13</v>
      </c>
      <c r="C27" s="188"/>
      <c r="D27" s="188"/>
      <c r="E27" s="188"/>
      <c r="F27" s="188"/>
      <c r="G27" s="188"/>
      <c r="H27" s="188"/>
      <c r="I27" s="188"/>
      <c r="J27" s="189"/>
    </row>
    <row r="28" spans="2:10" ht="15" customHeight="1">
      <c r="B28" s="190"/>
      <c r="C28" s="191"/>
      <c r="D28" s="191"/>
      <c r="E28" s="191"/>
      <c r="F28" s="191"/>
      <c r="G28" s="191"/>
      <c r="H28" s="191"/>
      <c r="I28" s="191"/>
      <c r="J28" s="192"/>
    </row>
    <row r="29" spans="2:10" ht="15.75" customHeight="1">
      <c r="B29" s="6"/>
      <c r="C29" s="3"/>
      <c r="D29" s="3"/>
      <c r="E29" s="3"/>
      <c r="F29" s="3"/>
      <c r="G29" s="3"/>
      <c r="H29" s="3"/>
      <c r="I29" s="3"/>
      <c r="J29" s="3"/>
    </row>
    <row r="30" spans="2:10" ht="15.75" customHeight="1">
      <c r="B30" s="165">
        <v>1</v>
      </c>
      <c r="C30" s="170" t="s">
        <v>14</v>
      </c>
      <c r="D30" s="170"/>
      <c r="E30" s="170"/>
      <c r="F30" s="170"/>
      <c r="G30" s="170"/>
      <c r="H30" s="170"/>
      <c r="I30" s="170"/>
      <c r="J30" s="170"/>
    </row>
    <row r="31" spans="2:10" ht="15.75" customHeight="1">
      <c r="B31" s="165"/>
      <c r="C31" s="170"/>
      <c r="D31" s="170"/>
      <c r="E31" s="170"/>
      <c r="F31" s="170"/>
      <c r="G31" s="170"/>
      <c r="H31" s="170"/>
      <c r="I31" s="170"/>
      <c r="J31" s="170"/>
    </row>
    <row r="32" spans="2:10" ht="15.75" customHeight="1">
      <c r="B32" s="165"/>
      <c r="C32" s="170"/>
      <c r="D32" s="170"/>
      <c r="E32" s="170"/>
      <c r="F32" s="170"/>
      <c r="G32" s="170"/>
      <c r="H32" s="170"/>
      <c r="I32" s="170"/>
      <c r="J32" s="170"/>
    </row>
    <row r="33" spans="2:10" ht="15.75" customHeight="1">
      <c r="B33" s="2"/>
      <c r="C33" s="8"/>
      <c r="D33" s="8"/>
      <c r="E33" s="8"/>
      <c r="F33" s="8"/>
      <c r="G33" s="8"/>
      <c r="H33" s="8"/>
      <c r="I33" s="8"/>
      <c r="J33" s="8"/>
    </row>
    <row r="34" spans="2:10" ht="15.75" customHeight="1">
      <c r="B34" s="165">
        <v>2</v>
      </c>
      <c r="C34" s="154" t="s">
        <v>15</v>
      </c>
      <c r="D34" s="154"/>
      <c r="E34" s="154"/>
      <c r="F34" s="154"/>
      <c r="G34" s="154"/>
      <c r="H34" s="154"/>
      <c r="I34" s="154"/>
      <c r="J34" s="154"/>
    </row>
    <row r="35" spans="2:10" ht="15.75" customHeight="1">
      <c r="B35" s="165"/>
      <c r="C35" s="154"/>
      <c r="D35" s="154"/>
      <c r="E35" s="154"/>
      <c r="F35" s="154"/>
      <c r="G35" s="154"/>
      <c r="H35" s="154"/>
      <c r="I35" s="154"/>
      <c r="J35" s="154"/>
    </row>
    <row r="36" spans="2:10" ht="15.75" customHeight="1">
      <c r="B36" s="165"/>
      <c r="C36" s="154"/>
      <c r="D36" s="154"/>
      <c r="E36" s="154"/>
      <c r="F36" s="154"/>
      <c r="G36" s="154"/>
      <c r="H36" s="154"/>
      <c r="I36" s="154"/>
      <c r="J36" s="154"/>
    </row>
    <row r="37" spans="2:10" ht="15.75" customHeight="1">
      <c r="B37" s="165"/>
      <c r="C37" s="167" t="str">
        <f>IF('Net Worth Calculator'!B45="This applicant's net worth qualifies for IDA funding.","Yes","No")</f>
        <v>Yes</v>
      </c>
      <c r="D37" s="167"/>
      <c r="E37" s="167"/>
      <c r="F37" s="167"/>
      <c r="G37" s="167"/>
      <c r="H37" s="167"/>
      <c r="I37" s="167"/>
      <c r="J37" s="167"/>
    </row>
    <row r="38" spans="2:10" ht="15.75" customHeight="1">
      <c r="B38" s="165"/>
      <c r="C38" s="168" t="str">
        <f>IF(C37="Yes","Move onto step 3.","This applicant is not eligible for IDA funding. Please see 'Next Steps' below.")</f>
        <v>Move onto step 3.</v>
      </c>
      <c r="D38" s="168"/>
      <c r="E38" s="168"/>
      <c r="F38" s="168"/>
      <c r="G38" s="168"/>
      <c r="H38" s="168"/>
      <c r="I38" s="168"/>
      <c r="J38" s="168"/>
    </row>
    <row r="39" spans="2:10" ht="15.75" customHeight="1">
      <c r="B39" s="2"/>
      <c r="C39" s="7"/>
      <c r="D39" s="7"/>
      <c r="E39" s="7"/>
      <c r="F39" s="7"/>
      <c r="G39" s="7"/>
      <c r="H39" s="7"/>
      <c r="I39" s="7"/>
      <c r="J39" s="7"/>
    </row>
    <row r="40" spans="2:10" ht="15.75" customHeight="1">
      <c r="B40" s="165">
        <v>3</v>
      </c>
      <c r="C40" s="193" t="s">
        <v>16</v>
      </c>
      <c r="D40" s="193"/>
      <c r="E40" s="193"/>
      <c r="F40" s="193"/>
      <c r="G40" s="193"/>
      <c r="H40" s="193"/>
      <c r="I40" s="193"/>
      <c r="J40" s="193"/>
    </row>
    <row r="41" spans="2:10" ht="15.75" customHeight="1">
      <c r="B41" s="165"/>
      <c r="C41" s="193"/>
      <c r="D41" s="193"/>
      <c r="E41" s="193"/>
      <c r="F41" s="193"/>
      <c r="G41" s="193"/>
      <c r="H41" s="193"/>
      <c r="I41" s="193"/>
      <c r="J41" s="193"/>
    </row>
    <row r="42" spans="2:10" ht="15.75" customHeight="1">
      <c r="B42" s="165"/>
      <c r="C42" s="193"/>
      <c r="D42" s="193"/>
      <c r="E42" s="193"/>
      <c r="F42" s="193"/>
      <c r="G42" s="193"/>
      <c r="H42" s="193"/>
      <c r="I42" s="193"/>
      <c r="J42" s="193"/>
    </row>
    <row r="43" spans="2:10" ht="15.75" customHeight="1">
      <c r="B43" s="165"/>
      <c r="C43" s="155" t="s">
        <v>17</v>
      </c>
      <c r="D43" s="155"/>
      <c r="E43" s="155"/>
      <c r="F43" s="155"/>
      <c r="G43" s="155"/>
      <c r="H43" s="155"/>
      <c r="I43" s="155"/>
      <c r="J43" s="155"/>
    </row>
    <row r="44" spans="2:10" ht="15.75" customHeight="1">
      <c r="B44" s="165"/>
      <c r="C44" s="186" t="s">
        <v>18</v>
      </c>
      <c r="D44" s="186"/>
      <c r="E44" s="186"/>
      <c r="F44" s="186"/>
      <c r="G44" s="186"/>
      <c r="H44" s="186"/>
      <c r="I44" s="186"/>
      <c r="J44" s="186"/>
    </row>
    <row r="45" spans="2:10" ht="15.75" customHeight="1">
      <c r="B45" s="165"/>
      <c r="C45" s="155" t="s">
        <v>19</v>
      </c>
      <c r="D45" s="155"/>
      <c r="E45" s="155"/>
      <c r="F45" s="155"/>
      <c r="G45" s="155"/>
      <c r="H45" s="155"/>
      <c r="I45" s="155"/>
      <c r="J45" s="155"/>
    </row>
    <row r="46" spans="2:10" ht="15.75" customHeight="1">
      <c r="B46" s="165"/>
      <c r="C46" s="169" t="str">
        <f>IF(OR($C$43="None of the above",$C$45="No"),"Move onto step 4.","This applicant is eligible for an IDA. Please see 'Next Steps' below.")</f>
        <v>Move onto step 4.</v>
      </c>
      <c r="D46" s="169"/>
      <c r="E46" s="169"/>
      <c r="F46" s="169"/>
      <c r="G46" s="169"/>
      <c r="H46" s="169"/>
      <c r="I46" s="169"/>
      <c r="J46" s="169"/>
    </row>
    <row r="47" spans="2:10" ht="15.75" customHeight="1">
      <c r="B47" s="165"/>
      <c r="C47" s="166" t="s">
        <v>20</v>
      </c>
      <c r="D47" s="166"/>
      <c r="E47" s="166"/>
      <c r="F47" s="166"/>
      <c r="G47" s="166"/>
      <c r="H47" s="166"/>
      <c r="I47" s="166"/>
      <c r="J47" s="166"/>
    </row>
    <row r="48" spans="2:10" ht="15.75" customHeight="1">
      <c r="B48" s="165"/>
      <c r="C48" s="166"/>
      <c r="D48" s="166"/>
      <c r="E48" s="166"/>
      <c r="F48" s="166"/>
      <c r="G48" s="166"/>
      <c r="H48" s="166"/>
      <c r="I48" s="166"/>
      <c r="J48" s="166"/>
    </row>
    <row r="49" spans="2:10" ht="15.75" customHeight="1">
      <c r="B49" s="165"/>
      <c r="C49" s="166"/>
      <c r="D49" s="166"/>
      <c r="E49" s="166"/>
      <c r="F49" s="166"/>
      <c r="G49" s="166"/>
      <c r="H49" s="166"/>
      <c r="I49" s="166"/>
      <c r="J49" s="166"/>
    </row>
    <row r="50" spans="2:10" ht="15.75" customHeight="1">
      <c r="B50" s="165"/>
      <c r="C50" s="166"/>
      <c r="D50" s="166"/>
      <c r="E50" s="166"/>
      <c r="F50" s="166"/>
      <c r="G50" s="166"/>
      <c r="H50" s="166"/>
      <c r="I50" s="166"/>
      <c r="J50" s="166"/>
    </row>
    <row r="51" spans="2:10" ht="15.75" customHeight="1">
      <c r="B51" s="165"/>
      <c r="C51" s="166"/>
      <c r="D51" s="166"/>
      <c r="E51" s="166"/>
      <c r="F51" s="166"/>
      <c r="G51" s="166"/>
      <c r="H51" s="166"/>
      <c r="I51" s="166"/>
      <c r="J51" s="166"/>
    </row>
    <row r="52" spans="2:10" ht="15.75" customHeight="1">
      <c r="B52" s="165"/>
      <c r="C52" s="166"/>
      <c r="D52" s="166"/>
      <c r="E52" s="166"/>
      <c r="F52" s="166"/>
      <c r="G52" s="166"/>
      <c r="H52" s="166"/>
      <c r="I52" s="166"/>
      <c r="J52" s="166"/>
    </row>
    <row r="53" spans="2:10" ht="15.75" customHeight="1">
      <c r="B53" s="2"/>
      <c r="C53" s="9"/>
      <c r="D53" s="9"/>
      <c r="E53" s="9"/>
      <c r="F53" s="9"/>
      <c r="G53" s="9"/>
      <c r="H53" s="9"/>
      <c r="I53" s="9"/>
      <c r="J53" s="9"/>
    </row>
    <row r="54" spans="2:10" ht="15.75" customHeight="1">
      <c r="B54" s="165">
        <v>4</v>
      </c>
      <c r="C54" s="170" t="s">
        <v>21</v>
      </c>
      <c r="D54" s="170"/>
      <c r="E54" s="170"/>
      <c r="F54" s="170"/>
      <c r="G54" s="170"/>
      <c r="H54" s="170"/>
      <c r="I54" s="170"/>
      <c r="J54" s="170"/>
    </row>
    <row r="55" spans="2:10" ht="15.75" customHeight="1">
      <c r="B55" s="165"/>
      <c r="C55" s="170"/>
      <c r="D55" s="170"/>
      <c r="E55" s="170"/>
      <c r="F55" s="170"/>
      <c r="G55" s="170"/>
      <c r="H55" s="170"/>
      <c r="I55" s="170"/>
      <c r="J55" s="170"/>
    </row>
    <row r="56" spans="2:10" ht="15.75" customHeight="1">
      <c r="B56" s="165"/>
      <c r="C56" s="170"/>
      <c r="D56" s="170"/>
      <c r="E56" s="170"/>
      <c r="F56" s="170"/>
      <c r="G56" s="170"/>
      <c r="H56" s="170"/>
      <c r="I56" s="170"/>
      <c r="J56" s="170"/>
    </row>
    <row r="57" spans="2:10" ht="15.75" customHeight="1">
      <c r="B57" s="2"/>
      <c r="C57" s="74"/>
      <c r="D57" s="74"/>
      <c r="E57" s="74"/>
      <c r="F57" s="74"/>
      <c r="G57" s="74"/>
      <c r="H57" s="74"/>
      <c r="I57" s="74"/>
      <c r="J57" s="74"/>
    </row>
    <row r="58" spans="2:10" ht="15.75" customHeight="1">
      <c r="B58" s="180" t="s">
        <v>22</v>
      </c>
      <c r="C58" s="180"/>
      <c r="D58" s="180"/>
      <c r="E58" s="180"/>
      <c r="F58" s="180"/>
      <c r="G58" s="180"/>
      <c r="H58" s="181">
        <f>'Consistent Income'!D92</f>
        <v>0</v>
      </c>
      <c r="I58" s="181"/>
      <c r="J58" s="181"/>
    </row>
    <row r="59" spans="2:10" ht="15.75" customHeight="1">
      <c r="B59" s="180" t="s">
        <v>23</v>
      </c>
      <c r="C59" s="180"/>
      <c r="D59" s="180"/>
      <c r="E59" s="180"/>
      <c r="F59" s="180"/>
      <c r="G59" s="180"/>
      <c r="H59" s="181">
        <f>'Inconsistent Income'!C72</f>
        <v>0</v>
      </c>
      <c r="I59" s="181"/>
      <c r="J59" s="181"/>
    </row>
    <row r="60" spans="2:10" ht="15.75" customHeight="1">
      <c r="B60" s="180" t="s">
        <v>24</v>
      </c>
      <c r="C60" s="180"/>
      <c r="D60" s="180"/>
      <c r="E60" s="180"/>
      <c r="F60" s="180"/>
      <c r="G60" s="180"/>
      <c r="H60" s="181">
        <f>'Seasonal Income'!C40</f>
        <v>0</v>
      </c>
      <c r="I60" s="181"/>
      <c r="J60" s="181"/>
    </row>
    <row r="61" spans="2:10" ht="15.75" customHeight="1">
      <c r="B61" s="180" t="s">
        <v>25</v>
      </c>
      <c r="C61" s="180"/>
      <c r="D61" s="180"/>
      <c r="E61" s="180"/>
      <c r="F61" s="180"/>
      <c r="G61" s="180"/>
      <c r="H61" s="181">
        <f>'Self-Employment Income'!C52</f>
        <v>0</v>
      </c>
      <c r="I61" s="181"/>
      <c r="J61" s="181"/>
    </row>
    <row r="62" spans="2:10" ht="15.75" customHeight="1">
      <c r="B62" s="184" t="s">
        <v>26</v>
      </c>
      <c r="C62" s="184"/>
      <c r="D62" s="184"/>
      <c r="E62" s="184"/>
      <c r="F62" s="184"/>
      <c r="G62" s="184"/>
      <c r="H62" s="182">
        <f>SUM(H58:J61)</f>
        <v>0</v>
      </c>
      <c r="I62" s="182"/>
      <c r="J62" s="182"/>
    </row>
    <row r="63" spans="2:10" ht="15.75" customHeight="1">
      <c r="B63" s="184"/>
      <c r="C63" s="184"/>
      <c r="D63" s="184"/>
      <c r="E63" s="184"/>
      <c r="F63" s="184"/>
      <c r="G63" s="184"/>
      <c r="H63" s="182"/>
      <c r="I63" s="182"/>
      <c r="J63" s="182"/>
    </row>
    <row r="64" spans="2:10" ht="15.75" customHeight="1">
      <c r="B64" s="183" t="s">
        <v>27</v>
      </c>
      <c r="C64" s="183"/>
      <c r="D64" s="183"/>
      <c r="E64" s="183"/>
      <c r="F64" s="183"/>
      <c r="G64" s="183"/>
      <c r="H64" s="171" t="str">
        <f>IFERROR(INDEX(reference!$G$2:$O$38,MATCH($G$15,reference!$G$2:$G$38,0),MATCH($G$16,reference!$G$2:$O$2,0)),"$0.00")</f>
        <v>$0.00</v>
      </c>
      <c r="I64" s="172"/>
      <c r="J64" s="173"/>
    </row>
    <row r="65" spans="2:10" ht="15.75" customHeight="1">
      <c r="B65" s="183"/>
      <c r="C65" s="183"/>
      <c r="D65" s="183"/>
      <c r="E65" s="183"/>
      <c r="F65" s="183"/>
      <c r="G65" s="183"/>
      <c r="H65" s="174"/>
      <c r="I65" s="175"/>
      <c r="J65" s="176"/>
    </row>
    <row r="66" spans="2:10" ht="15.75" customHeight="1">
      <c r="B66" s="183"/>
      <c r="C66" s="183"/>
      <c r="D66" s="183"/>
      <c r="E66" s="183"/>
      <c r="F66" s="183"/>
      <c r="G66" s="183"/>
      <c r="H66" s="177"/>
      <c r="I66" s="178"/>
      <c r="J66" s="179"/>
    </row>
    <row r="67" spans="2:10" ht="15.75" customHeight="1">
      <c r="B67" s="2"/>
      <c r="C67" s="5"/>
      <c r="D67" s="5"/>
      <c r="E67" s="5"/>
      <c r="F67" s="5"/>
      <c r="G67" s="5"/>
      <c r="H67" s="5"/>
      <c r="I67" s="5"/>
      <c r="J67" s="5"/>
    </row>
    <row r="68" spans="2:10" ht="15.75" customHeight="1">
      <c r="B68" s="165">
        <v>5</v>
      </c>
      <c r="C68" s="154" t="s">
        <v>28</v>
      </c>
      <c r="D68" s="154"/>
      <c r="E68" s="154"/>
      <c r="F68" s="154"/>
      <c r="G68" s="154"/>
      <c r="H68" s="154"/>
      <c r="I68" s="154"/>
      <c r="J68" s="154"/>
    </row>
    <row r="69" spans="2:10" ht="15.75" customHeight="1">
      <c r="B69" s="165"/>
      <c r="C69" s="154"/>
      <c r="D69" s="154"/>
      <c r="E69" s="154"/>
      <c r="F69" s="154"/>
      <c r="G69" s="154"/>
      <c r="H69" s="154"/>
      <c r="I69" s="154"/>
      <c r="J69" s="154"/>
    </row>
    <row r="70" spans="2:10" ht="15.75" customHeight="1">
      <c r="B70" s="165"/>
      <c r="C70" s="154"/>
      <c r="D70" s="154"/>
      <c r="E70" s="154"/>
      <c r="F70" s="154"/>
      <c r="G70" s="154"/>
      <c r="H70" s="154"/>
      <c r="I70" s="154"/>
      <c r="J70" s="154"/>
    </row>
    <row r="71" spans="2:10" ht="15.75" customHeight="1">
      <c r="B71" s="165"/>
      <c r="C71" s="164" t="str">
        <f>IF(AND($H$62&gt;0,$H$62&lt;$H$64),"Yes","No")</f>
        <v>No</v>
      </c>
      <c r="D71" s="164"/>
      <c r="E71" s="164"/>
      <c r="F71" s="164"/>
      <c r="G71" s="164"/>
      <c r="H71" s="164"/>
      <c r="I71" s="164"/>
      <c r="J71" s="164"/>
    </row>
    <row r="72" spans="2:10" ht="15.75" customHeight="1"/>
    <row r="73" spans="2:10" ht="15.75" customHeight="1">
      <c r="B73" s="145" t="s">
        <v>29</v>
      </c>
      <c r="C73" s="145"/>
      <c r="D73" s="145"/>
      <c r="E73" s="145"/>
      <c r="F73" s="145"/>
      <c r="G73" s="145"/>
      <c r="H73" s="145"/>
      <c r="I73" s="145"/>
      <c r="J73" s="145"/>
    </row>
    <row r="74" spans="2:10">
      <c r="B74" s="145"/>
      <c r="C74" s="145"/>
      <c r="D74" s="145"/>
      <c r="E74" s="145"/>
      <c r="F74" s="145"/>
      <c r="G74" s="145"/>
      <c r="H74" s="145"/>
      <c r="I74" s="145"/>
      <c r="J74" s="145"/>
    </row>
    <row r="75" spans="2:10" ht="36" customHeight="1">
      <c r="B75" s="158" t="str">
        <f>IF(OR(reference!$E$20=1,reference!$E$21=1),"This applicant qualifies to use OR-IDA funds! Please include all documentation in the client's file.","This applicant does not currently qualify. Based on your program's policies, this applicant may be encouraged to reapply if their income situation changes.")</f>
        <v>This applicant does not currently qualify. Based on your program's policies, this applicant may be encouraged to reapply if their income situation changes.</v>
      </c>
      <c r="C75" s="159"/>
      <c r="D75" s="159"/>
      <c r="E75" s="159"/>
      <c r="F75" s="159"/>
      <c r="G75" s="159"/>
      <c r="H75" s="159"/>
      <c r="I75" s="159"/>
      <c r="J75" s="160"/>
    </row>
    <row r="76" spans="2:10" ht="26.25" customHeight="1">
      <c r="B76" s="161"/>
      <c r="C76" s="162"/>
      <c r="D76" s="162"/>
      <c r="E76" s="162"/>
      <c r="F76" s="162"/>
      <c r="G76" s="162"/>
      <c r="H76" s="162"/>
      <c r="I76" s="162"/>
      <c r="J76" s="163"/>
    </row>
  </sheetData>
  <sheetProtection algorithmName="SHA-512" hashValue="h8fw9Z5zq2VE7ex1rUk/Tr2igYd2w/2/N4d5Va0xBbG388UnbiqPnB9GWwSf3eNk6+nHTDIw/k4xmZssGsBvtg==" saltValue="w3g6sK2UGCmHcJN3cg24mg==" spinCount="100000" sheet="1" objects="1" scenarios="1"/>
  <mergeCells count="52">
    <mergeCell ref="B22:J25"/>
    <mergeCell ref="C44:J44"/>
    <mergeCell ref="B27:J28"/>
    <mergeCell ref="C34:J36"/>
    <mergeCell ref="B54:B56"/>
    <mergeCell ref="B30:B32"/>
    <mergeCell ref="C54:J56"/>
    <mergeCell ref="C40:J42"/>
    <mergeCell ref="H64:J66"/>
    <mergeCell ref="B58:G58"/>
    <mergeCell ref="H58:J58"/>
    <mergeCell ref="H59:J59"/>
    <mergeCell ref="H60:J60"/>
    <mergeCell ref="H61:J61"/>
    <mergeCell ref="H62:J63"/>
    <mergeCell ref="B59:G59"/>
    <mergeCell ref="B60:G60"/>
    <mergeCell ref="B64:G66"/>
    <mergeCell ref="B61:G61"/>
    <mergeCell ref="B62:G63"/>
    <mergeCell ref="B18:F18"/>
    <mergeCell ref="C68:J70"/>
    <mergeCell ref="C43:J43"/>
    <mergeCell ref="B11:H11"/>
    <mergeCell ref="B75:J76"/>
    <mergeCell ref="B73:J74"/>
    <mergeCell ref="C71:J71"/>
    <mergeCell ref="B68:B71"/>
    <mergeCell ref="B34:B38"/>
    <mergeCell ref="C47:J52"/>
    <mergeCell ref="B40:B52"/>
    <mergeCell ref="C37:J37"/>
    <mergeCell ref="C38:J38"/>
    <mergeCell ref="C45:J45"/>
    <mergeCell ref="C46:J46"/>
    <mergeCell ref="C30:J32"/>
    <mergeCell ref="B20:J20"/>
    <mergeCell ref="L3:T4"/>
    <mergeCell ref="L5:T6"/>
    <mergeCell ref="L7:T8"/>
    <mergeCell ref="B14:F14"/>
    <mergeCell ref="B17:F17"/>
    <mergeCell ref="B12:J12"/>
    <mergeCell ref="B19:F19"/>
    <mergeCell ref="G14:J14"/>
    <mergeCell ref="G15:J15"/>
    <mergeCell ref="G16:J16"/>
    <mergeCell ref="G17:J17"/>
    <mergeCell ref="G18:J18"/>
    <mergeCell ref="G19:J19"/>
    <mergeCell ref="B16:F16"/>
    <mergeCell ref="B15:F15"/>
  </mergeCells>
  <conditionalFormatting sqref="B75">
    <cfRule type="expression" dxfId="23" priority="20">
      <formula>$B$75="This applicant does not currently qualify. Based on your program's policies, this applicant may be encouraged to reapply if their income situation changes."</formula>
    </cfRule>
    <cfRule type="expression" dxfId="22" priority="21">
      <formula>$B$75="This applicant qualifies to use OR-IDA funds! Please include all documentation in the client's file."</formula>
    </cfRule>
  </conditionalFormatting>
  <conditionalFormatting sqref="B40:J71">
    <cfRule type="expression" dxfId="21" priority="3">
      <formula>$C$38="This applicant is not eligible for IDA funding. Please see 'Next Steps' below."</formula>
    </cfRule>
  </conditionalFormatting>
  <conditionalFormatting sqref="B54:J71">
    <cfRule type="expression" dxfId="20" priority="4">
      <formula>$C$46="This applicant is eligible for an IDA. Please see 'Next Steps' below."</formula>
    </cfRule>
  </conditionalFormatting>
  <conditionalFormatting sqref="C38:J38">
    <cfRule type="expression" dxfId="19" priority="18">
      <formula>$C$38="Move onto step 3."</formula>
    </cfRule>
    <cfRule type="expression" dxfId="18" priority="19">
      <formula>$C$38="This applicant is not eligible for IDA funding. Please see 'Next Steps' below."</formula>
    </cfRule>
  </conditionalFormatting>
  <conditionalFormatting sqref="C46:J46">
    <cfRule type="expression" dxfId="17" priority="16">
      <formula>$C$46="This applicant is eligible for an IDA. Please see 'Next Steps' below."</formula>
    </cfRule>
    <cfRule type="expression" dxfId="16" priority="17">
      <formula>$C$46="Move onto step 4."</formula>
    </cfRule>
  </conditionalFormatting>
  <dataValidations count="1">
    <dataValidation type="whole" operator="greaterThanOrEqual" allowBlank="1" showInputMessage="1" showErrorMessage="1" sqref="G16:J16" xr:uid="{75BBE225-3D79-40C4-BF91-B2773EAC5084}">
      <formula1>1</formula1>
    </dataValidation>
  </dataValidations>
  <hyperlinks>
    <hyperlink ref="C30:J32" location="'Net Worth Calculator'!A1" display="Complete the IDA Net Worth Calculator. Please ensure that the information for calculating net worth is entered into Outcome Tracker." xr:uid="{F3530F33-E9CC-400A-B0F4-F18CDD6001EE}"/>
    <hyperlink ref="C54:J56" location="'Consistent Income'!A1" display="Complete the &quot;Consistent,&quot; &quot;Inconsistent,&quot; &quot;Seasonal,&quot; and &quot;Self-Employment&quot; Income tabs as applicable to calculate the applicant's total income." xr:uid="{5E8CEC19-5826-44FD-8AEF-BC1352DAD45B}"/>
    <hyperlink ref="L7:T8" r:id="rId1" display="Click here for a short Income Calculator video tutorial." xr:uid="{A06ABD97-D6E7-4DAC-8D4E-89B950BF3836}"/>
    <hyperlink ref="L5:T6" r:id="rId2" display="Click here for detailed Income Calculator Instructions." xr:uid="{A3F68D44-16EA-4C0D-82CB-99C9D00345D5}"/>
  </hyperlinks>
  <pageMargins left="0.7" right="0.7" top="0.75" bottom="0.75" header="0.3" footer="0.3"/>
  <pageSetup orientation="portrait" r:id="rId3"/>
  <drawing r:id="rId4"/>
  <extLst>
    <ext xmlns:x14="http://schemas.microsoft.com/office/spreadsheetml/2009/9/main" uri="{CCE6A557-97BC-4b89-ADB6-D9C93CAAB3DF}">
      <x14:dataValidations xmlns:xm="http://schemas.microsoft.com/office/excel/2006/main" count="3">
        <x14:dataValidation type="list" allowBlank="1" showErrorMessage="1" promptTitle="Select one" xr:uid="{F3E13027-7E6F-4475-87A2-C19469B1FCE3}">
          <x14:formula1>
            <xm:f>reference!$B$3:$B$12</xm:f>
          </x14:formula1>
          <xm:sqref>C43:J43</xm:sqref>
        </x14:dataValidation>
        <x14:dataValidation type="list" allowBlank="1" showInputMessage="1" showErrorMessage="1" xr:uid="{BAB97594-9F19-412A-8B7E-8DA45157A35E}">
          <x14:formula1>
            <xm:f>reference!$D$10:$D$11</xm:f>
          </x14:formula1>
          <xm:sqref>C45:J45</xm:sqref>
        </x14:dataValidation>
        <x14:dataValidation type="list" allowBlank="1" showInputMessage="1" showErrorMessage="1" xr:uid="{046F68FD-60E0-4D9E-AD8A-7766A91C16CA}">
          <x14:formula1>
            <xm:f>reference!$G$3:$G$38</xm:f>
          </x14:formula1>
          <xm:sqref>G15:J15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2708D-352D-4DF8-B273-E90B3559B66B}">
  <sheetPr codeName="Sheet5">
    <tabColor theme="2" tint="-0.249977111117893"/>
  </sheetPr>
  <dimension ref="B2:O41"/>
  <sheetViews>
    <sheetView showGridLines="0" topLeftCell="D28" zoomScale="115" zoomScaleNormal="115" workbookViewId="0">
      <selection activeCell="G45" sqref="G45"/>
    </sheetView>
  </sheetViews>
  <sheetFormatPr defaultRowHeight="14.45"/>
  <cols>
    <col min="1" max="1" width="3.42578125" customWidth="1"/>
    <col min="2" max="2" width="64" bestFit="1" customWidth="1"/>
    <col min="3" max="3" width="3.85546875" customWidth="1"/>
    <col min="4" max="4" width="17.85546875" customWidth="1"/>
    <col min="5" max="5" width="19.140625" customWidth="1"/>
    <col min="6" max="6" width="3.85546875" customWidth="1"/>
    <col min="7" max="7" width="14.85546875" customWidth="1"/>
    <col min="8" max="15" width="18.42578125" customWidth="1"/>
  </cols>
  <sheetData>
    <row r="2" spans="2:15" ht="15" thickBot="1">
      <c r="B2" s="26" t="s">
        <v>30</v>
      </c>
      <c r="D2" t="s">
        <v>31</v>
      </c>
      <c r="E2" t="s">
        <v>32</v>
      </c>
      <c r="G2" s="30" t="s">
        <v>33</v>
      </c>
      <c r="H2" s="31">
        <v>1</v>
      </c>
      <c r="I2" s="31">
        <v>2</v>
      </c>
      <c r="J2" s="31">
        <v>3</v>
      </c>
      <c r="K2" s="31">
        <v>4</v>
      </c>
      <c r="L2" s="31">
        <v>5</v>
      </c>
      <c r="M2" s="31">
        <v>6</v>
      </c>
      <c r="N2" s="31">
        <v>7</v>
      </c>
      <c r="O2" s="31">
        <v>8</v>
      </c>
    </row>
    <row r="3" spans="2:15" ht="15" thickBot="1">
      <c r="B3" t="s">
        <v>34</v>
      </c>
      <c r="D3" t="s">
        <v>35</v>
      </c>
      <c r="E3" s="27">
        <v>24</v>
      </c>
      <c r="G3" s="30" t="s">
        <v>36</v>
      </c>
      <c r="H3" s="138">
        <v>59300</v>
      </c>
      <c r="I3" s="139">
        <v>67750</v>
      </c>
      <c r="J3" s="139">
        <v>76200</v>
      </c>
      <c r="K3" s="139">
        <v>84650</v>
      </c>
      <c r="L3" s="139">
        <v>91450</v>
      </c>
      <c r="M3" s="139">
        <v>98200</v>
      </c>
      <c r="N3" s="139">
        <v>105000</v>
      </c>
      <c r="O3" s="139">
        <v>111750</v>
      </c>
    </row>
    <row r="4" spans="2:15" ht="15" thickBot="1">
      <c r="B4" t="s">
        <v>37</v>
      </c>
      <c r="D4" t="s">
        <v>38</v>
      </c>
      <c r="E4" s="27">
        <v>26</v>
      </c>
      <c r="G4" s="30" t="s">
        <v>39</v>
      </c>
      <c r="H4" s="140">
        <v>66050</v>
      </c>
      <c r="I4" s="141">
        <v>75450</v>
      </c>
      <c r="J4" s="141">
        <v>84900</v>
      </c>
      <c r="K4" s="141">
        <v>94300</v>
      </c>
      <c r="L4" s="141">
        <v>101850</v>
      </c>
      <c r="M4" s="141">
        <v>109400</v>
      </c>
      <c r="N4" s="141">
        <v>116950</v>
      </c>
      <c r="O4" s="141">
        <v>124500</v>
      </c>
    </row>
    <row r="5" spans="2:15" ht="15" thickBot="1">
      <c r="B5" t="s">
        <v>40</v>
      </c>
      <c r="D5" t="s">
        <v>41</v>
      </c>
      <c r="E5" s="27">
        <v>12</v>
      </c>
      <c r="G5" s="30" t="s">
        <v>42</v>
      </c>
      <c r="H5" s="140">
        <v>69550</v>
      </c>
      <c r="I5" s="141">
        <v>79450</v>
      </c>
      <c r="J5" s="141">
        <v>89400</v>
      </c>
      <c r="K5" s="141">
        <v>99300</v>
      </c>
      <c r="L5" s="141">
        <v>107250</v>
      </c>
      <c r="M5" s="141">
        <v>115200</v>
      </c>
      <c r="N5" s="141">
        <v>123150</v>
      </c>
      <c r="O5" s="141">
        <v>131100</v>
      </c>
    </row>
    <row r="6" spans="2:15" ht="15" thickBot="1">
      <c r="B6" t="s">
        <v>43</v>
      </c>
      <c r="D6" t="s">
        <v>44</v>
      </c>
      <c r="E6" s="27">
        <v>52</v>
      </c>
      <c r="G6" s="30" t="s">
        <v>45</v>
      </c>
      <c r="H6" s="142">
        <v>59300</v>
      </c>
      <c r="I6" s="143">
        <v>67750</v>
      </c>
      <c r="J6" s="143">
        <v>76200</v>
      </c>
      <c r="K6" s="143">
        <v>84650</v>
      </c>
      <c r="L6" s="143">
        <v>91450</v>
      </c>
      <c r="M6" s="143">
        <v>98200</v>
      </c>
      <c r="N6" s="143">
        <v>105000</v>
      </c>
      <c r="O6" s="143">
        <v>111750</v>
      </c>
    </row>
    <row r="7" spans="2:15" ht="15" thickBot="1">
      <c r="B7" t="s">
        <v>46</v>
      </c>
      <c r="D7" t="s">
        <v>47</v>
      </c>
      <c r="E7" s="27">
        <v>0</v>
      </c>
      <c r="G7" s="30" t="s">
        <v>48</v>
      </c>
      <c r="H7" s="140">
        <v>69550</v>
      </c>
      <c r="I7" s="141">
        <v>79450</v>
      </c>
      <c r="J7" s="141">
        <v>89400</v>
      </c>
      <c r="K7" s="141">
        <v>99300</v>
      </c>
      <c r="L7" s="141">
        <v>107250</v>
      </c>
      <c r="M7" s="141">
        <v>115200</v>
      </c>
      <c r="N7" s="141">
        <v>123150</v>
      </c>
      <c r="O7" s="141">
        <v>131100</v>
      </c>
    </row>
    <row r="8" spans="2:15" ht="15" thickBot="1">
      <c r="B8" t="s">
        <v>49</v>
      </c>
      <c r="G8" s="30" t="s">
        <v>50</v>
      </c>
      <c r="H8" s="142">
        <v>59300</v>
      </c>
      <c r="I8" s="143">
        <v>67750</v>
      </c>
      <c r="J8" s="143">
        <v>76200</v>
      </c>
      <c r="K8" s="143">
        <v>84650</v>
      </c>
      <c r="L8" s="143">
        <v>91450</v>
      </c>
      <c r="M8" s="143">
        <v>98200</v>
      </c>
      <c r="N8" s="143">
        <v>105000</v>
      </c>
      <c r="O8" s="143">
        <v>111750</v>
      </c>
    </row>
    <row r="9" spans="2:15" ht="15" thickBot="1">
      <c r="B9" t="s">
        <v>51</v>
      </c>
      <c r="D9" t="s">
        <v>52</v>
      </c>
      <c r="E9" s="27"/>
      <c r="G9" s="30" t="s">
        <v>53</v>
      </c>
      <c r="H9" s="142">
        <v>59300</v>
      </c>
      <c r="I9" s="143">
        <v>67750</v>
      </c>
      <c r="J9" s="143">
        <v>76200</v>
      </c>
      <c r="K9" s="143">
        <v>84650</v>
      </c>
      <c r="L9" s="143">
        <v>91450</v>
      </c>
      <c r="M9" s="143">
        <v>98200</v>
      </c>
      <c r="N9" s="143">
        <v>105000</v>
      </c>
      <c r="O9" s="143">
        <v>111750</v>
      </c>
    </row>
    <row r="10" spans="2:15" ht="15" thickBot="1">
      <c r="B10" t="s">
        <v>54</v>
      </c>
      <c r="D10" t="s">
        <v>55</v>
      </c>
      <c r="E10" s="27"/>
      <c r="G10" s="30" t="s">
        <v>56</v>
      </c>
      <c r="H10" s="142">
        <v>59300</v>
      </c>
      <c r="I10" s="143">
        <v>67750</v>
      </c>
      <c r="J10" s="143">
        <v>76200</v>
      </c>
      <c r="K10" s="143">
        <v>84650</v>
      </c>
      <c r="L10" s="143">
        <v>91450</v>
      </c>
      <c r="M10" s="143">
        <v>98200</v>
      </c>
      <c r="N10" s="143">
        <v>105000</v>
      </c>
      <c r="O10" s="143">
        <v>111750</v>
      </c>
    </row>
    <row r="11" spans="2:15" ht="15" thickBot="1">
      <c r="B11" t="s">
        <v>57</v>
      </c>
      <c r="D11" t="s">
        <v>19</v>
      </c>
      <c r="E11" s="27"/>
      <c r="G11" s="30" t="s">
        <v>58</v>
      </c>
      <c r="H11" s="140">
        <v>64050</v>
      </c>
      <c r="I11" s="141">
        <v>73200</v>
      </c>
      <c r="J11" s="141">
        <v>82350</v>
      </c>
      <c r="K11" s="141">
        <v>91450</v>
      </c>
      <c r="L11" s="141">
        <v>98800</v>
      </c>
      <c r="M11" s="141">
        <v>106100</v>
      </c>
      <c r="N11" s="141">
        <v>113400</v>
      </c>
      <c r="O11" s="141">
        <v>120750</v>
      </c>
    </row>
    <row r="12" spans="2:15" ht="15" thickBot="1">
      <c r="B12" t="s">
        <v>17</v>
      </c>
      <c r="E12" s="27"/>
      <c r="G12" s="30" t="s">
        <v>59</v>
      </c>
      <c r="H12" s="142">
        <v>59300</v>
      </c>
      <c r="I12" s="143">
        <v>67750</v>
      </c>
      <c r="J12" s="143">
        <v>76200</v>
      </c>
      <c r="K12" s="143">
        <v>84650</v>
      </c>
      <c r="L12" s="143">
        <v>91450</v>
      </c>
      <c r="M12" s="143">
        <v>98200</v>
      </c>
      <c r="N12" s="143">
        <v>105000</v>
      </c>
      <c r="O12" s="143">
        <v>111750</v>
      </c>
    </row>
    <row r="13" spans="2:15" ht="15" thickBot="1">
      <c r="E13" s="27"/>
      <c r="G13" s="30" t="s">
        <v>60</v>
      </c>
      <c r="H13" s="142">
        <v>59300</v>
      </c>
      <c r="I13" s="143">
        <v>67750</v>
      </c>
      <c r="J13" s="143">
        <v>76200</v>
      </c>
      <c r="K13" s="143">
        <v>84650</v>
      </c>
      <c r="L13" s="143">
        <v>91450</v>
      </c>
      <c r="M13" s="143">
        <v>98200</v>
      </c>
      <c r="N13" s="143">
        <v>105000</v>
      </c>
      <c r="O13" s="143">
        <v>111750</v>
      </c>
    </row>
    <row r="14" spans="2:15" ht="15" thickBot="1">
      <c r="B14" t="s">
        <v>61</v>
      </c>
      <c r="D14" t="s">
        <v>62</v>
      </c>
      <c r="G14" s="30" t="s">
        <v>63</v>
      </c>
      <c r="H14" s="142">
        <v>59300</v>
      </c>
      <c r="I14" s="143">
        <v>67750</v>
      </c>
      <c r="J14" s="143">
        <v>76200</v>
      </c>
      <c r="K14" s="143">
        <v>84650</v>
      </c>
      <c r="L14" s="143">
        <v>91450</v>
      </c>
      <c r="M14" s="143">
        <v>98200</v>
      </c>
      <c r="N14" s="143">
        <v>105000</v>
      </c>
      <c r="O14" s="143">
        <v>111750</v>
      </c>
    </row>
    <row r="15" spans="2:15" ht="15" thickBot="1">
      <c r="B15" t="s">
        <v>47</v>
      </c>
      <c r="D15" t="s">
        <v>47</v>
      </c>
      <c r="G15" s="30" t="s">
        <v>64</v>
      </c>
      <c r="H15" s="142">
        <v>59300</v>
      </c>
      <c r="I15" s="143">
        <v>67750</v>
      </c>
      <c r="J15" s="143">
        <v>76200</v>
      </c>
      <c r="K15" s="143">
        <v>84650</v>
      </c>
      <c r="L15" s="143">
        <v>91450</v>
      </c>
      <c r="M15" s="143">
        <v>98200</v>
      </c>
      <c r="N15" s="143">
        <v>105000</v>
      </c>
      <c r="O15" s="143">
        <v>111750</v>
      </c>
    </row>
    <row r="16" spans="2:15" ht="15" thickBot="1">
      <c r="B16" t="s">
        <v>65</v>
      </c>
      <c r="D16" t="s">
        <v>55</v>
      </c>
      <c r="G16" s="30" t="s">
        <v>66</v>
      </c>
      <c r="H16" s="142">
        <v>59850</v>
      </c>
      <c r="I16" s="143">
        <v>68400</v>
      </c>
      <c r="J16" s="143">
        <v>76950</v>
      </c>
      <c r="K16" s="143">
        <v>85500</v>
      </c>
      <c r="L16" s="143">
        <v>92350</v>
      </c>
      <c r="M16" s="143">
        <v>99200</v>
      </c>
      <c r="N16" s="143">
        <v>106050</v>
      </c>
      <c r="O16" s="143">
        <v>112900</v>
      </c>
    </row>
    <row r="17" spans="2:15" ht="15" thickBot="1">
      <c r="B17" t="s">
        <v>67</v>
      </c>
      <c r="D17" t="s">
        <v>68</v>
      </c>
      <c r="G17" s="30" t="s">
        <v>69</v>
      </c>
      <c r="H17" s="142">
        <v>59300</v>
      </c>
      <c r="I17" s="143">
        <v>67750</v>
      </c>
      <c r="J17" s="143">
        <v>76200</v>
      </c>
      <c r="K17" s="143">
        <v>84650</v>
      </c>
      <c r="L17" s="143">
        <v>91450</v>
      </c>
      <c r="M17" s="143">
        <v>98200</v>
      </c>
      <c r="N17" s="143">
        <v>105000</v>
      </c>
      <c r="O17" s="143">
        <v>111750</v>
      </c>
    </row>
    <row r="18" spans="2:15" ht="15" thickBot="1">
      <c r="B18" t="s">
        <v>70</v>
      </c>
      <c r="D18" t="s">
        <v>71</v>
      </c>
      <c r="G18" s="30" t="s">
        <v>72</v>
      </c>
      <c r="H18" s="142">
        <v>59300</v>
      </c>
      <c r="I18" s="143">
        <v>67750</v>
      </c>
      <c r="J18" s="143">
        <v>76200</v>
      </c>
      <c r="K18" s="143">
        <v>84650</v>
      </c>
      <c r="L18" s="143">
        <v>91450</v>
      </c>
      <c r="M18" s="143">
        <v>98200</v>
      </c>
      <c r="N18" s="143">
        <v>105000</v>
      </c>
      <c r="O18" s="143">
        <v>111750</v>
      </c>
    </row>
    <row r="19" spans="2:15" ht="15" thickBot="1">
      <c r="B19" t="s">
        <v>73</v>
      </c>
      <c r="G19" s="30" t="s">
        <v>74</v>
      </c>
      <c r="H19" s="142">
        <v>59300</v>
      </c>
      <c r="I19" s="143">
        <v>67750</v>
      </c>
      <c r="J19" s="143">
        <v>76200</v>
      </c>
      <c r="K19" s="143">
        <v>84650</v>
      </c>
      <c r="L19" s="143">
        <v>91450</v>
      </c>
      <c r="M19" s="143">
        <v>98200</v>
      </c>
      <c r="N19" s="143">
        <v>105000</v>
      </c>
      <c r="O19" s="143">
        <v>111750</v>
      </c>
    </row>
    <row r="20" spans="2:15" ht="15" thickBot="1">
      <c r="B20" t="s">
        <v>75</v>
      </c>
      <c r="D20" t="s">
        <v>76</v>
      </c>
      <c r="E20">
        <f>IF(AND('Instructions &amp; Eligibility Test'!$C$37="Yes",'Instructions &amp; Eligibility Test'!$C$46="This applicant is eligible for an IDA. Please see 'Next Steps' below."),1,0)</f>
        <v>0</v>
      </c>
      <c r="G20" s="30" t="s">
        <v>77</v>
      </c>
      <c r="H20" s="142">
        <v>59300</v>
      </c>
      <c r="I20" s="143">
        <v>67750</v>
      </c>
      <c r="J20" s="143">
        <v>76200</v>
      </c>
      <c r="K20" s="143">
        <v>84650</v>
      </c>
      <c r="L20" s="143">
        <v>91450</v>
      </c>
      <c r="M20" s="143">
        <v>98200</v>
      </c>
      <c r="N20" s="143">
        <v>105000</v>
      </c>
      <c r="O20" s="143">
        <v>111750</v>
      </c>
    </row>
    <row r="21" spans="2:15" ht="15" thickBot="1">
      <c r="B21" t="s">
        <v>78</v>
      </c>
      <c r="D21" t="s">
        <v>79</v>
      </c>
      <c r="E21">
        <f>IF(AND('Instructions &amp; Eligibility Test'!$C$37="Yes",'Instructions &amp; Eligibility Test'!$C$71="Yes"),1,0)</f>
        <v>0</v>
      </c>
      <c r="G21" s="30" t="s">
        <v>80</v>
      </c>
      <c r="H21" s="142">
        <v>59300</v>
      </c>
      <c r="I21" s="143">
        <v>67750</v>
      </c>
      <c r="J21" s="143">
        <v>76200</v>
      </c>
      <c r="K21" s="143">
        <v>84650</v>
      </c>
      <c r="L21" s="143">
        <v>91450</v>
      </c>
      <c r="M21" s="143">
        <v>98200</v>
      </c>
      <c r="N21" s="143">
        <v>105000</v>
      </c>
      <c r="O21" s="143">
        <v>111750</v>
      </c>
    </row>
    <row r="22" spans="2:15" ht="15" thickBot="1">
      <c r="B22" t="s">
        <v>81</v>
      </c>
      <c r="G22" s="30" t="s">
        <v>82</v>
      </c>
      <c r="H22" s="142">
        <v>59300</v>
      </c>
      <c r="I22" s="143">
        <v>67750</v>
      </c>
      <c r="J22" s="143">
        <v>76200</v>
      </c>
      <c r="K22" s="143">
        <v>84650</v>
      </c>
      <c r="L22" s="143">
        <v>91450</v>
      </c>
      <c r="M22" s="143">
        <v>98200</v>
      </c>
      <c r="N22" s="143">
        <v>105000</v>
      </c>
      <c r="O22" s="143">
        <v>111750</v>
      </c>
    </row>
    <row r="23" spans="2:15" ht="15" thickBot="1">
      <c r="B23" t="s">
        <v>83</v>
      </c>
      <c r="G23" s="30" t="s">
        <v>84</v>
      </c>
      <c r="H23" s="142">
        <v>59300</v>
      </c>
      <c r="I23" s="143">
        <v>67750</v>
      </c>
      <c r="J23" s="143">
        <v>76200</v>
      </c>
      <c r="K23" s="143">
        <v>84650</v>
      </c>
      <c r="L23" s="143">
        <v>91450</v>
      </c>
      <c r="M23" s="143">
        <v>98200</v>
      </c>
      <c r="N23" s="143">
        <v>105000</v>
      </c>
      <c r="O23" s="143">
        <v>111750</v>
      </c>
    </row>
    <row r="24" spans="2:15" ht="15" thickBot="1">
      <c r="B24" t="s">
        <v>85</v>
      </c>
      <c r="D24" s="25"/>
      <c r="G24" s="30" t="s">
        <v>86</v>
      </c>
      <c r="H24" s="142">
        <v>59300</v>
      </c>
      <c r="I24" s="143">
        <v>67750</v>
      </c>
      <c r="J24" s="143">
        <v>76200</v>
      </c>
      <c r="K24" s="143">
        <v>84650</v>
      </c>
      <c r="L24" s="143">
        <v>91450</v>
      </c>
      <c r="M24" s="143">
        <v>98200</v>
      </c>
      <c r="N24" s="143">
        <v>105000</v>
      </c>
      <c r="O24" s="143">
        <v>111750</v>
      </c>
    </row>
    <row r="25" spans="2:15" ht="15" thickBot="1">
      <c r="B25" t="s">
        <v>87</v>
      </c>
      <c r="G25" s="30" t="s">
        <v>88</v>
      </c>
      <c r="H25" s="142">
        <v>59300</v>
      </c>
      <c r="I25" s="143">
        <v>67750</v>
      </c>
      <c r="J25" s="143">
        <v>76200</v>
      </c>
      <c r="K25" s="143">
        <v>84650</v>
      </c>
      <c r="L25" s="143">
        <v>91450</v>
      </c>
      <c r="M25" s="143">
        <v>98200</v>
      </c>
      <c r="N25" s="143">
        <v>105000</v>
      </c>
      <c r="O25" s="143">
        <v>111750</v>
      </c>
    </row>
    <row r="26" spans="2:15" ht="15" thickBot="1">
      <c r="B26" t="s">
        <v>89</v>
      </c>
      <c r="G26" s="30" t="s">
        <v>90</v>
      </c>
      <c r="H26" s="142">
        <v>59300</v>
      </c>
      <c r="I26" s="143">
        <v>67750</v>
      </c>
      <c r="J26" s="143">
        <v>76200</v>
      </c>
      <c r="K26" s="143">
        <v>84650</v>
      </c>
      <c r="L26" s="143">
        <v>91450</v>
      </c>
      <c r="M26" s="143">
        <v>98200</v>
      </c>
      <c r="N26" s="143">
        <v>105000</v>
      </c>
      <c r="O26" s="143">
        <v>111750</v>
      </c>
    </row>
    <row r="27" spans="2:15" ht="15" thickBot="1">
      <c r="B27" t="s">
        <v>91</v>
      </c>
      <c r="G27" s="30" t="s">
        <v>92</v>
      </c>
      <c r="H27" s="142">
        <v>59300</v>
      </c>
      <c r="I27" s="143">
        <v>67750</v>
      </c>
      <c r="J27" s="143">
        <v>76200</v>
      </c>
      <c r="K27" s="143">
        <v>84650</v>
      </c>
      <c r="L27" s="143">
        <v>91450</v>
      </c>
      <c r="M27" s="143">
        <v>98200</v>
      </c>
      <c r="N27" s="143">
        <v>105000</v>
      </c>
      <c r="O27" s="143">
        <v>111750</v>
      </c>
    </row>
    <row r="28" spans="2:15" ht="15" thickBot="1">
      <c r="B28" t="s">
        <v>93</v>
      </c>
      <c r="G28" s="30" t="s">
        <v>94</v>
      </c>
      <c r="H28" s="140">
        <v>69550</v>
      </c>
      <c r="I28" s="141">
        <v>79450</v>
      </c>
      <c r="J28" s="141">
        <v>89400</v>
      </c>
      <c r="K28" s="141">
        <v>99300</v>
      </c>
      <c r="L28" s="141">
        <v>107250</v>
      </c>
      <c r="M28" s="141">
        <v>115200</v>
      </c>
      <c r="N28" s="141">
        <v>123150</v>
      </c>
      <c r="O28" s="141">
        <v>131100</v>
      </c>
    </row>
    <row r="29" spans="2:15" ht="15" thickBot="1">
      <c r="B29" t="s">
        <v>95</v>
      </c>
      <c r="G29" s="30" t="s">
        <v>96</v>
      </c>
      <c r="H29" s="142">
        <v>59300</v>
      </c>
      <c r="I29" s="143">
        <v>67750</v>
      </c>
      <c r="J29" s="143">
        <v>76200</v>
      </c>
      <c r="K29" s="143">
        <v>84650</v>
      </c>
      <c r="L29" s="143">
        <v>91450</v>
      </c>
      <c r="M29" s="143">
        <v>98200</v>
      </c>
      <c r="N29" s="143">
        <v>105000</v>
      </c>
      <c r="O29" s="143">
        <v>111750</v>
      </c>
    </row>
    <row r="30" spans="2:15" ht="15" thickBot="1">
      <c r="B30" t="s">
        <v>97</v>
      </c>
      <c r="G30" s="30" t="s">
        <v>98</v>
      </c>
      <c r="H30" s="142">
        <v>59300</v>
      </c>
      <c r="I30" s="143">
        <v>67750</v>
      </c>
      <c r="J30" s="143">
        <v>76200</v>
      </c>
      <c r="K30" s="143">
        <v>84650</v>
      </c>
      <c r="L30" s="143">
        <v>91450</v>
      </c>
      <c r="M30" s="143">
        <v>98200</v>
      </c>
      <c r="N30" s="143">
        <v>105000</v>
      </c>
      <c r="O30" s="143">
        <v>111750</v>
      </c>
    </row>
    <row r="31" spans="2:15" ht="15" thickBot="1">
      <c r="B31" t="s">
        <v>99</v>
      </c>
      <c r="G31" s="30" t="s">
        <v>100</v>
      </c>
      <c r="H31" s="142">
        <v>59300</v>
      </c>
      <c r="I31" s="143">
        <v>67750</v>
      </c>
      <c r="J31" s="143">
        <v>76200</v>
      </c>
      <c r="K31" s="143">
        <v>84650</v>
      </c>
      <c r="L31" s="143">
        <v>91450</v>
      </c>
      <c r="M31" s="143">
        <v>98200</v>
      </c>
      <c r="N31" s="143">
        <v>105000</v>
      </c>
      <c r="O31" s="143">
        <v>111750</v>
      </c>
    </row>
    <row r="32" spans="2:15" ht="15" thickBot="1">
      <c r="G32" s="30" t="s">
        <v>101</v>
      </c>
      <c r="H32" s="142">
        <v>59300</v>
      </c>
      <c r="I32" s="143">
        <v>67750</v>
      </c>
      <c r="J32" s="143">
        <v>76200</v>
      </c>
      <c r="K32" s="143">
        <v>84650</v>
      </c>
      <c r="L32" s="143">
        <v>91450</v>
      </c>
      <c r="M32" s="143">
        <v>98200</v>
      </c>
      <c r="N32" s="143">
        <v>105000</v>
      </c>
      <c r="O32" s="143">
        <v>111750</v>
      </c>
    </row>
    <row r="33" spans="7:15" ht="15" thickBot="1">
      <c r="G33" s="30" t="s">
        <v>102</v>
      </c>
      <c r="H33" s="142">
        <v>59300</v>
      </c>
      <c r="I33" s="143">
        <v>67750</v>
      </c>
      <c r="J33" s="143">
        <v>76200</v>
      </c>
      <c r="K33" s="143">
        <v>84650</v>
      </c>
      <c r="L33" s="143">
        <v>91450</v>
      </c>
      <c r="M33" s="143">
        <v>98200</v>
      </c>
      <c r="N33" s="143">
        <v>105000</v>
      </c>
      <c r="O33" s="143">
        <v>111750</v>
      </c>
    </row>
    <row r="34" spans="7:15" ht="15" thickBot="1">
      <c r="G34" s="30" t="s">
        <v>103</v>
      </c>
      <c r="H34" s="142">
        <v>59300</v>
      </c>
      <c r="I34" s="143">
        <v>67750</v>
      </c>
      <c r="J34" s="143">
        <v>76200</v>
      </c>
      <c r="K34" s="143">
        <v>84650</v>
      </c>
      <c r="L34" s="143">
        <v>91450</v>
      </c>
      <c r="M34" s="143">
        <v>98200</v>
      </c>
      <c r="N34" s="143">
        <v>105000</v>
      </c>
      <c r="O34" s="143">
        <v>111750</v>
      </c>
    </row>
    <row r="35" spans="7:15" ht="15" thickBot="1">
      <c r="G35" s="30" t="s">
        <v>104</v>
      </c>
      <c r="H35" s="142">
        <v>59300</v>
      </c>
      <c r="I35" s="143">
        <v>67750</v>
      </c>
      <c r="J35" s="143">
        <v>76200</v>
      </c>
      <c r="K35" s="143">
        <v>84650</v>
      </c>
      <c r="L35" s="143">
        <v>91450</v>
      </c>
      <c r="M35" s="143">
        <v>98200</v>
      </c>
      <c r="N35" s="143">
        <v>105000</v>
      </c>
      <c r="O35" s="143">
        <v>111750</v>
      </c>
    </row>
    <row r="36" spans="7:15" ht="15" thickBot="1">
      <c r="G36" s="30" t="s">
        <v>105</v>
      </c>
      <c r="H36" s="140">
        <v>69550</v>
      </c>
      <c r="I36" s="141">
        <v>79450</v>
      </c>
      <c r="J36" s="141">
        <v>89400</v>
      </c>
      <c r="K36" s="141">
        <v>99300</v>
      </c>
      <c r="L36" s="141">
        <v>107250</v>
      </c>
      <c r="M36" s="141">
        <v>115200</v>
      </c>
      <c r="N36" s="141">
        <v>123150</v>
      </c>
      <c r="O36" s="141">
        <v>131100</v>
      </c>
    </row>
    <row r="37" spans="7:15" ht="15" thickBot="1">
      <c r="G37" s="30" t="s">
        <v>106</v>
      </c>
      <c r="H37" s="142">
        <v>59300</v>
      </c>
      <c r="I37" s="143">
        <v>67750</v>
      </c>
      <c r="J37" s="143">
        <v>76200</v>
      </c>
      <c r="K37" s="143">
        <v>84650</v>
      </c>
      <c r="L37" s="143">
        <v>91450</v>
      </c>
      <c r="M37" s="143">
        <v>98200</v>
      </c>
      <c r="N37" s="143">
        <v>105000</v>
      </c>
      <c r="O37" s="143">
        <v>111750</v>
      </c>
    </row>
    <row r="38" spans="7:15" ht="15" thickBot="1">
      <c r="G38" s="30" t="s">
        <v>107</v>
      </c>
      <c r="H38" s="140">
        <v>69550</v>
      </c>
      <c r="I38" s="141">
        <v>79450</v>
      </c>
      <c r="J38" s="141">
        <v>89400</v>
      </c>
      <c r="K38" s="141">
        <v>99300</v>
      </c>
      <c r="L38" s="141">
        <v>107250</v>
      </c>
      <c r="M38" s="141">
        <v>115200</v>
      </c>
      <c r="N38" s="141">
        <v>123150</v>
      </c>
      <c r="O38" s="141">
        <v>131100</v>
      </c>
    </row>
    <row r="41" spans="7:15">
      <c r="G41" s="194" t="s">
        <v>108</v>
      </c>
      <c r="H41" s="195"/>
    </row>
  </sheetData>
  <sheetProtection algorithmName="SHA-512" hashValue="HNmN57dBlFxsFWEelFWEr3402jgkIaeTM0RvofSyGESa79PIIOgh776y3pQrxstbJnYPvngi4YGTohtVU0xTaQ==" saltValue="L/fueciH+ypGAMLFAscd1A==" spinCount="100000" sheet="1" objects="1" scenarios="1"/>
  <mergeCells count="1">
    <mergeCell ref="G41:H41"/>
  </mergeCells>
  <pageMargins left="0.7" right="0.7" top="0.75" bottom="0.75" header="0.3" footer="0.3"/>
  <pageSetup orientation="portrait" r:id="rId1"/>
  <tableParts count="5">
    <tablePart r:id="rId2"/>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211A1E-073A-4CBD-880D-115ECA679237}">
  <sheetPr codeName="Sheet6">
    <tabColor theme="2" tint="-0.249977111117893"/>
  </sheetPr>
  <dimension ref="B2:N53"/>
  <sheetViews>
    <sheetView showGridLines="0" workbookViewId="0">
      <selection activeCell="O2" sqref="O2"/>
    </sheetView>
  </sheetViews>
  <sheetFormatPr defaultRowHeight="14.45"/>
  <cols>
    <col min="1" max="1" width="3.140625" customWidth="1"/>
    <col min="2" max="2" width="9.85546875" bestFit="1" customWidth="1"/>
    <col min="3" max="3" width="3.5703125" style="84" customWidth="1"/>
  </cols>
  <sheetData>
    <row r="2" spans="2:14" ht="28.5" customHeight="1">
      <c r="B2" s="217" t="s">
        <v>109</v>
      </c>
      <c r="C2" s="218"/>
      <c r="D2" s="218"/>
      <c r="E2" s="218"/>
      <c r="F2" s="218"/>
      <c r="G2" s="218"/>
      <c r="H2" s="218"/>
      <c r="I2" s="218"/>
      <c r="J2" s="218"/>
      <c r="K2" s="218"/>
      <c r="L2" s="218"/>
      <c r="M2" s="218"/>
      <c r="N2" s="218"/>
    </row>
    <row r="3" spans="2:14" ht="22.5" customHeight="1">
      <c r="B3" s="219"/>
      <c r="C3" s="219"/>
      <c r="D3" s="219"/>
      <c r="E3" s="219"/>
      <c r="F3" s="219"/>
      <c r="G3" s="219"/>
      <c r="H3" s="219"/>
      <c r="I3" s="219"/>
      <c r="J3" s="219"/>
      <c r="K3" s="219"/>
      <c r="L3" s="219"/>
      <c r="M3" s="219"/>
      <c r="N3" s="219"/>
    </row>
    <row r="4" spans="2:14">
      <c r="B4" s="98" t="s">
        <v>110</v>
      </c>
      <c r="C4" s="198">
        <v>44936</v>
      </c>
      <c r="D4" s="198"/>
      <c r="E4" s="99"/>
      <c r="F4" s="100" t="s">
        <v>111</v>
      </c>
      <c r="G4" s="99"/>
      <c r="H4" s="99"/>
      <c r="I4" s="100" t="s">
        <v>112</v>
      </c>
      <c r="J4" s="100" t="s">
        <v>113</v>
      </c>
      <c r="K4" s="99"/>
      <c r="L4" s="99"/>
      <c r="M4" s="99"/>
      <c r="N4" s="101"/>
    </row>
    <row r="5" spans="2:14">
      <c r="B5" s="90"/>
      <c r="C5" s="95">
        <v>1</v>
      </c>
      <c r="D5" s="201" t="s">
        <v>114</v>
      </c>
      <c r="E5" s="201"/>
      <c r="F5" s="201"/>
      <c r="G5" s="201"/>
      <c r="H5" s="201"/>
      <c r="I5" s="201"/>
      <c r="J5" s="201"/>
      <c r="K5" s="201"/>
      <c r="L5" s="201"/>
      <c r="M5" s="201"/>
      <c r="N5" s="202"/>
    </row>
    <row r="6" spans="2:14">
      <c r="B6" s="90"/>
      <c r="C6" s="95"/>
      <c r="D6" s="201"/>
      <c r="E6" s="201"/>
      <c r="F6" s="201"/>
      <c r="G6" s="201"/>
      <c r="H6" s="201"/>
      <c r="I6" s="201"/>
      <c r="J6" s="201"/>
      <c r="K6" s="201"/>
      <c r="L6" s="201"/>
      <c r="M6" s="201"/>
      <c r="N6" s="202"/>
    </row>
    <row r="7" spans="2:14">
      <c r="B7" s="91"/>
      <c r="C7" s="96">
        <v>2</v>
      </c>
      <c r="D7" s="205" t="s">
        <v>115</v>
      </c>
      <c r="E7" s="205"/>
      <c r="F7" s="205"/>
      <c r="G7" s="205"/>
      <c r="H7" s="205"/>
      <c r="I7" s="205"/>
      <c r="J7" s="205"/>
      <c r="K7" s="205"/>
      <c r="L7" s="205"/>
      <c r="M7" s="205"/>
      <c r="N7" s="206"/>
    </row>
    <row r="8" spans="2:14">
      <c r="B8" s="90"/>
      <c r="C8" s="95">
        <v>3</v>
      </c>
      <c r="D8" s="211" t="s">
        <v>116</v>
      </c>
      <c r="E8" s="211"/>
      <c r="F8" s="211"/>
      <c r="G8" s="211"/>
      <c r="H8" s="211"/>
      <c r="I8" s="211"/>
      <c r="J8" s="211"/>
      <c r="K8" s="211"/>
      <c r="L8" s="211"/>
      <c r="M8" s="211"/>
      <c r="N8" s="212"/>
    </row>
    <row r="9" spans="2:14">
      <c r="B9" s="90"/>
      <c r="C9" s="95"/>
      <c r="D9" s="211"/>
      <c r="E9" s="211"/>
      <c r="F9" s="211"/>
      <c r="G9" s="211"/>
      <c r="H9" s="211"/>
      <c r="I9" s="211"/>
      <c r="J9" s="211"/>
      <c r="K9" s="211"/>
      <c r="L9" s="211"/>
      <c r="M9" s="211"/>
      <c r="N9" s="212"/>
    </row>
    <row r="10" spans="2:14">
      <c r="B10" s="91"/>
      <c r="C10" s="96">
        <v>4</v>
      </c>
      <c r="D10" s="205" t="s">
        <v>117</v>
      </c>
      <c r="E10" s="205"/>
      <c r="F10" s="205"/>
      <c r="G10" s="205"/>
      <c r="H10" s="205"/>
      <c r="I10" s="205"/>
      <c r="J10" s="205"/>
      <c r="K10" s="205"/>
      <c r="L10" s="205"/>
      <c r="M10" s="205"/>
      <c r="N10" s="206"/>
    </row>
    <row r="11" spans="2:14">
      <c r="B11" s="90"/>
      <c r="C11" s="95">
        <v>5</v>
      </c>
      <c r="D11" s="94" t="s">
        <v>118</v>
      </c>
      <c r="E11" s="94"/>
      <c r="F11" s="94"/>
      <c r="G11" s="94"/>
      <c r="H11" s="94"/>
      <c r="I11" s="94"/>
      <c r="J11" s="94"/>
      <c r="K11" s="94"/>
      <c r="L11" s="94"/>
      <c r="M11" s="94"/>
      <c r="N11" s="92"/>
    </row>
    <row r="12" spans="2:14">
      <c r="B12" s="91"/>
      <c r="C12" s="96">
        <v>6</v>
      </c>
      <c r="D12" s="220" t="s">
        <v>119</v>
      </c>
      <c r="E12" s="220"/>
      <c r="F12" s="220"/>
      <c r="G12" s="220"/>
      <c r="H12" s="220"/>
      <c r="I12" s="220"/>
      <c r="J12" s="220"/>
      <c r="K12" s="220"/>
      <c r="L12" s="220"/>
      <c r="M12" s="220"/>
      <c r="N12" s="221"/>
    </row>
    <row r="13" spans="2:14">
      <c r="B13" s="91"/>
      <c r="C13" s="96"/>
      <c r="D13" s="220"/>
      <c r="E13" s="220"/>
      <c r="F13" s="220"/>
      <c r="G13" s="220"/>
      <c r="H13" s="220"/>
      <c r="I13" s="220"/>
      <c r="J13" s="220"/>
      <c r="K13" s="220"/>
      <c r="L13" s="220"/>
      <c r="M13" s="220"/>
      <c r="N13" s="221"/>
    </row>
    <row r="14" spans="2:14">
      <c r="B14" s="90"/>
      <c r="C14" s="95">
        <v>7</v>
      </c>
      <c r="D14" s="209" t="s">
        <v>120</v>
      </c>
      <c r="E14" s="209"/>
      <c r="F14" s="209"/>
      <c r="G14" s="209"/>
      <c r="H14" s="209"/>
      <c r="I14" s="209"/>
      <c r="J14" s="209"/>
      <c r="K14" s="209"/>
      <c r="L14" s="209"/>
      <c r="M14" s="209"/>
      <c r="N14" s="210"/>
    </row>
    <row r="15" spans="2:14">
      <c r="B15" s="91"/>
      <c r="C15" s="96">
        <v>8</v>
      </c>
      <c r="D15" s="205" t="s">
        <v>121</v>
      </c>
      <c r="E15" s="205"/>
      <c r="F15" s="205"/>
      <c r="G15" s="205"/>
      <c r="H15" s="205"/>
      <c r="I15" s="205"/>
      <c r="J15" s="205"/>
      <c r="K15" s="205"/>
      <c r="L15" s="205"/>
      <c r="M15" s="205"/>
      <c r="N15" s="206"/>
    </row>
    <row r="16" spans="2:14">
      <c r="B16" s="90"/>
      <c r="C16" s="95">
        <v>9</v>
      </c>
      <c r="D16" s="211" t="s">
        <v>122</v>
      </c>
      <c r="E16" s="211"/>
      <c r="F16" s="211"/>
      <c r="G16" s="211"/>
      <c r="H16" s="211"/>
      <c r="I16" s="211"/>
      <c r="J16" s="211"/>
      <c r="K16" s="211"/>
      <c r="L16" s="211"/>
      <c r="M16" s="211"/>
      <c r="N16" s="212"/>
    </row>
    <row r="17" spans="2:14">
      <c r="B17" s="90"/>
      <c r="C17" s="95"/>
      <c r="D17" s="211"/>
      <c r="E17" s="211"/>
      <c r="F17" s="211"/>
      <c r="G17" s="211"/>
      <c r="H17" s="211"/>
      <c r="I17" s="211"/>
      <c r="J17" s="211"/>
      <c r="K17" s="211"/>
      <c r="L17" s="211"/>
      <c r="M17" s="211"/>
      <c r="N17" s="212"/>
    </row>
    <row r="18" spans="2:14">
      <c r="B18" s="91"/>
      <c r="C18" s="96">
        <v>10</v>
      </c>
      <c r="D18" s="205" t="s">
        <v>123</v>
      </c>
      <c r="E18" s="205"/>
      <c r="F18" s="205"/>
      <c r="G18" s="205"/>
      <c r="H18" s="205"/>
      <c r="I18" s="205"/>
      <c r="J18" s="205"/>
      <c r="K18" s="205"/>
      <c r="L18" s="205"/>
      <c r="M18" s="205"/>
      <c r="N18" s="206"/>
    </row>
    <row r="19" spans="2:14">
      <c r="B19" s="102"/>
      <c r="C19" s="97">
        <v>11</v>
      </c>
      <c r="D19" s="213" t="s">
        <v>124</v>
      </c>
      <c r="E19" s="213"/>
      <c r="F19" s="213"/>
      <c r="G19" s="213"/>
      <c r="H19" s="213"/>
      <c r="I19" s="213"/>
      <c r="J19" s="213"/>
      <c r="K19" s="213"/>
      <c r="L19" s="213"/>
      <c r="M19" s="213"/>
      <c r="N19" s="214"/>
    </row>
    <row r="20" spans="2:14">
      <c r="B20" s="103"/>
      <c r="C20" s="104"/>
      <c r="D20" s="215"/>
      <c r="E20" s="215"/>
      <c r="F20" s="215"/>
      <c r="G20" s="215"/>
      <c r="H20" s="215"/>
      <c r="I20" s="215"/>
      <c r="J20" s="215"/>
      <c r="K20" s="215"/>
      <c r="L20" s="215"/>
      <c r="M20" s="215"/>
      <c r="N20" s="216"/>
    </row>
    <row r="21" spans="2:14">
      <c r="B21" s="98" t="s">
        <v>110</v>
      </c>
      <c r="C21" s="198">
        <v>44946</v>
      </c>
      <c r="D21" s="198"/>
      <c r="E21" s="99"/>
      <c r="F21" s="100" t="s">
        <v>111</v>
      </c>
      <c r="G21" s="99"/>
      <c r="H21" s="99"/>
      <c r="I21" s="100" t="s">
        <v>112</v>
      </c>
      <c r="J21" s="100" t="s">
        <v>125</v>
      </c>
      <c r="K21" s="99"/>
      <c r="L21" s="99"/>
      <c r="M21" s="99"/>
      <c r="N21" s="101"/>
    </row>
    <row r="22" spans="2:14" ht="15" customHeight="1">
      <c r="B22" s="90"/>
      <c r="C22" s="95">
        <v>1</v>
      </c>
      <c r="D22" s="201" t="s">
        <v>126</v>
      </c>
      <c r="E22" s="201"/>
      <c r="F22" s="201"/>
      <c r="G22" s="201"/>
      <c r="H22" s="201"/>
      <c r="I22" s="201"/>
      <c r="J22" s="201"/>
      <c r="K22" s="201"/>
      <c r="L22" s="201"/>
      <c r="M22" s="201"/>
      <c r="N22" s="202"/>
    </row>
    <row r="23" spans="2:14">
      <c r="B23" s="91"/>
      <c r="C23" s="96">
        <v>2</v>
      </c>
      <c r="D23" s="205" t="s">
        <v>127</v>
      </c>
      <c r="E23" s="205"/>
      <c r="F23" s="205"/>
      <c r="G23" s="205"/>
      <c r="H23" s="205"/>
      <c r="I23" s="205"/>
      <c r="J23" s="205"/>
      <c r="K23" s="205"/>
      <c r="L23" s="205"/>
      <c r="M23" s="205"/>
      <c r="N23" s="206"/>
    </row>
    <row r="24" spans="2:14">
      <c r="B24" s="90"/>
      <c r="C24" s="95">
        <v>3</v>
      </c>
      <c r="D24" s="211" t="s">
        <v>128</v>
      </c>
      <c r="E24" s="211"/>
      <c r="F24" s="211"/>
      <c r="G24" s="211"/>
      <c r="H24" s="211"/>
      <c r="I24" s="211"/>
      <c r="J24" s="211"/>
      <c r="K24" s="211"/>
      <c r="L24" s="211"/>
      <c r="M24" s="211"/>
      <c r="N24" s="212"/>
    </row>
    <row r="25" spans="2:14">
      <c r="B25" s="91"/>
      <c r="C25" s="96">
        <v>4</v>
      </c>
      <c r="D25" s="205" t="s">
        <v>129</v>
      </c>
      <c r="E25" s="205"/>
      <c r="F25" s="205"/>
      <c r="G25" s="205"/>
      <c r="H25" s="205"/>
      <c r="I25" s="205"/>
      <c r="J25" s="205"/>
      <c r="K25" s="205"/>
      <c r="L25" s="205"/>
      <c r="M25" s="205"/>
      <c r="N25" s="206"/>
    </row>
    <row r="26" spans="2:14">
      <c r="B26" s="90"/>
      <c r="C26" s="95">
        <v>5</v>
      </c>
      <c r="D26" s="94" t="s">
        <v>130</v>
      </c>
      <c r="E26" s="94"/>
      <c r="F26" s="94"/>
      <c r="G26" s="94"/>
      <c r="H26" s="94"/>
      <c r="I26" s="94"/>
      <c r="J26" s="94"/>
      <c r="K26" s="94"/>
      <c r="L26" s="94"/>
      <c r="M26" s="94"/>
      <c r="N26" s="92"/>
    </row>
    <row r="27" spans="2:14">
      <c r="B27" s="91"/>
      <c r="C27" s="96">
        <v>6</v>
      </c>
      <c r="D27" s="220" t="s">
        <v>131</v>
      </c>
      <c r="E27" s="220"/>
      <c r="F27" s="220"/>
      <c r="G27" s="220"/>
      <c r="H27" s="220"/>
      <c r="I27" s="220"/>
      <c r="J27" s="220"/>
      <c r="K27" s="220"/>
      <c r="L27" s="220"/>
      <c r="M27" s="220"/>
      <c r="N27" s="221"/>
    </row>
    <row r="28" spans="2:14">
      <c r="B28" s="90"/>
      <c r="C28" s="95">
        <v>7</v>
      </c>
      <c r="D28" s="209" t="s">
        <v>132</v>
      </c>
      <c r="E28" s="209"/>
      <c r="F28" s="209"/>
      <c r="G28" s="209"/>
      <c r="H28" s="209"/>
      <c r="I28" s="209"/>
      <c r="J28" s="209"/>
      <c r="K28" s="209"/>
      <c r="L28" s="209"/>
      <c r="M28" s="209"/>
      <c r="N28" s="210"/>
    </row>
    <row r="29" spans="2:14">
      <c r="B29" s="91"/>
      <c r="C29" s="96">
        <v>8</v>
      </c>
      <c r="D29" s="205" t="s">
        <v>133</v>
      </c>
      <c r="E29" s="205"/>
      <c r="F29" s="205"/>
      <c r="G29" s="205"/>
      <c r="H29" s="205"/>
      <c r="I29" s="205"/>
      <c r="J29" s="205"/>
      <c r="K29" s="205"/>
      <c r="L29" s="205"/>
      <c r="M29" s="205"/>
      <c r="N29" s="206"/>
    </row>
    <row r="30" spans="2:14">
      <c r="B30" s="90"/>
      <c r="C30" s="95">
        <v>9</v>
      </c>
      <c r="D30" s="211" t="s">
        <v>134</v>
      </c>
      <c r="E30" s="211"/>
      <c r="F30" s="211"/>
      <c r="G30" s="211"/>
      <c r="H30" s="211"/>
      <c r="I30" s="211"/>
      <c r="J30" s="211"/>
      <c r="K30" s="211"/>
      <c r="L30" s="211"/>
      <c r="M30" s="211"/>
      <c r="N30" s="212"/>
    </row>
    <row r="31" spans="2:14">
      <c r="B31" s="91"/>
      <c r="C31" s="96">
        <v>10</v>
      </c>
      <c r="D31" s="205" t="s">
        <v>135</v>
      </c>
      <c r="E31" s="205"/>
      <c r="F31" s="205"/>
      <c r="G31" s="205"/>
      <c r="H31" s="205"/>
      <c r="I31" s="205"/>
      <c r="J31" s="205"/>
      <c r="K31" s="205"/>
      <c r="L31" s="205"/>
      <c r="M31" s="205"/>
      <c r="N31" s="206"/>
    </row>
    <row r="32" spans="2:14">
      <c r="B32" s="103"/>
      <c r="C32" s="106">
        <v>11</v>
      </c>
      <c r="D32" s="215" t="s">
        <v>136</v>
      </c>
      <c r="E32" s="215"/>
      <c r="F32" s="215"/>
      <c r="G32" s="215"/>
      <c r="H32" s="215"/>
      <c r="I32" s="215"/>
      <c r="J32" s="215"/>
      <c r="K32" s="215"/>
      <c r="L32" s="215"/>
      <c r="M32" s="215"/>
      <c r="N32" s="216"/>
    </row>
    <row r="33" spans="2:14">
      <c r="B33" s="98" t="s">
        <v>110</v>
      </c>
      <c r="C33" s="198">
        <v>44973</v>
      </c>
      <c r="D33" s="198"/>
      <c r="E33" s="99"/>
      <c r="F33" s="100" t="s">
        <v>111</v>
      </c>
      <c r="G33" s="99"/>
      <c r="H33" s="99"/>
      <c r="I33" s="100" t="s">
        <v>112</v>
      </c>
      <c r="J33" s="100" t="s">
        <v>137</v>
      </c>
      <c r="K33" s="99"/>
      <c r="L33" s="99"/>
      <c r="M33" s="99"/>
      <c r="N33" s="101"/>
    </row>
    <row r="34" spans="2:14" ht="44.25" customHeight="1">
      <c r="B34" s="90"/>
      <c r="C34" s="114">
        <v>1</v>
      </c>
      <c r="D34" s="201" t="s">
        <v>138</v>
      </c>
      <c r="E34" s="201"/>
      <c r="F34" s="201"/>
      <c r="G34" s="201"/>
      <c r="H34" s="201"/>
      <c r="I34" s="201"/>
      <c r="J34" s="201"/>
      <c r="K34" s="201"/>
      <c r="L34" s="201"/>
      <c r="M34" s="201"/>
      <c r="N34" s="202"/>
    </row>
    <row r="35" spans="2:14" ht="30" customHeight="1">
      <c r="B35" s="116"/>
      <c r="C35" s="117">
        <v>2</v>
      </c>
      <c r="D35" s="196" t="s">
        <v>139</v>
      </c>
      <c r="E35" s="196"/>
      <c r="F35" s="196"/>
      <c r="G35" s="196"/>
      <c r="H35" s="196"/>
      <c r="I35" s="196"/>
      <c r="J35" s="196"/>
      <c r="K35" s="196"/>
      <c r="L35" s="196"/>
      <c r="M35" s="196"/>
      <c r="N35" s="197"/>
    </row>
    <row r="36" spans="2:14">
      <c r="B36" s="98" t="s">
        <v>110</v>
      </c>
      <c r="C36" s="198">
        <v>44986</v>
      </c>
      <c r="D36" s="198"/>
      <c r="E36" s="99"/>
      <c r="F36" s="100" t="s">
        <v>111</v>
      </c>
      <c r="G36" s="99"/>
      <c r="H36" s="99"/>
      <c r="I36" s="100" t="s">
        <v>112</v>
      </c>
      <c r="J36" s="100" t="s">
        <v>140</v>
      </c>
      <c r="K36" s="99"/>
      <c r="L36" s="99"/>
      <c r="M36" s="99"/>
      <c r="N36" s="101"/>
    </row>
    <row r="37" spans="2:14" ht="28.5" customHeight="1">
      <c r="B37" s="90"/>
      <c r="C37" s="118">
        <v>1</v>
      </c>
      <c r="D37" s="201" t="s">
        <v>141</v>
      </c>
      <c r="E37" s="201"/>
      <c r="F37" s="201"/>
      <c r="G37" s="201"/>
      <c r="H37" s="201"/>
      <c r="I37" s="201"/>
      <c r="J37" s="201"/>
      <c r="K37" s="201"/>
      <c r="L37" s="201"/>
      <c r="M37" s="201"/>
      <c r="N37" s="202"/>
    </row>
    <row r="38" spans="2:14">
      <c r="B38" s="91"/>
      <c r="C38" s="119">
        <v>2</v>
      </c>
      <c r="D38" s="205" t="s">
        <v>142</v>
      </c>
      <c r="E38" s="205"/>
      <c r="F38" s="205"/>
      <c r="G38" s="205"/>
      <c r="H38" s="205"/>
      <c r="I38" s="205"/>
      <c r="J38" s="205"/>
      <c r="K38" s="205"/>
      <c r="L38" s="205"/>
      <c r="M38" s="205"/>
      <c r="N38" s="206"/>
    </row>
    <row r="39" spans="2:14" ht="15" customHeight="1">
      <c r="B39" s="120"/>
      <c r="C39" s="121">
        <v>3</v>
      </c>
      <c r="D39" s="207" t="s">
        <v>143</v>
      </c>
      <c r="E39" s="207"/>
      <c r="F39" s="207"/>
      <c r="G39" s="207"/>
      <c r="H39" s="207"/>
      <c r="I39" s="207"/>
      <c r="J39" s="207"/>
      <c r="K39" s="207"/>
      <c r="L39" s="207"/>
      <c r="M39" s="207"/>
      <c r="N39" s="208"/>
    </row>
    <row r="40" spans="2:14">
      <c r="B40" s="98" t="s">
        <v>110</v>
      </c>
      <c r="C40" s="198">
        <v>45002</v>
      </c>
      <c r="D40" s="198"/>
      <c r="E40" s="99"/>
      <c r="F40" s="100" t="s">
        <v>111</v>
      </c>
      <c r="G40" s="99"/>
      <c r="H40" s="99"/>
      <c r="I40" s="100" t="s">
        <v>112</v>
      </c>
      <c r="J40" s="100" t="s">
        <v>144</v>
      </c>
      <c r="K40" s="99"/>
      <c r="L40" s="99"/>
      <c r="M40" s="99"/>
      <c r="N40" s="101"/>
    </row>
    <row r="41" spans="2:14">
      <c r="B41" s="90"/>
      <c r="C41" s="95">
        <v>1</v>
      </c>
      <c r="D41" s="201" t="s">
        <v>145</v>
      </c>
      <c r="E41" s="201"/>
      <c r="F41" s="201"/>
      <c r="G41" s="201"/>
      <c r="H41" s="201"/>
      <c r="I41" s="201"/>
      <c r="J41" s="201"/>
      <c r="K41" s="201"/>
      <c r="L41" s="201"/>
      <c r="M41" s="201"/>
      <c r="N41" s="202"/>
    </row>
    <row r="42" spans="2:14">
      <c r="B42" s="91"/>
      <c r="C42" s="96">
        <v>2</v>
      </c>
      <c r="D42" s="205" t="s">
        <v>146</v>
      </c>
      <c r="E42" s="205"/>
      <c r="F42" s="205"/>
      <c r="G42" s="205"/>
      <c r="H42" s="205"/>
      <c r="I42" s="205"/>
      <c r="J42" s="205"/>
      <c r="K42" s="205"/>
      <c r="L42" s="205"/>
      <c r="M42" s="205"/>
      <c r="N42" s="206"/>
    </row>
    <row r="43" spans="2:14">
      <c r="B43" s="90"/>
      <c r="C43" s="95">
        <v>3</v>
      </c>
      <c r="D43" s="211" t="s">
        <v>147</v>
      </c>
      <c r="E43" s="211"/>
      <c r="F43" s="211"/>
      <c r="G43" s="211"/>
      <c r="H43" s="211"/>
      <c r="I43" s="211"/>
      <c r="J43" s="211"/>
      <c r="K43" s="211"/>
      <c r="L43" s="211"/>
      <c r="M43" s="211"/>
      <c r="N43" s="212"/>
    </row>
    <row r="44" spans="2:14">
      <c r="B44" s="91"/>
      <c r="C44" s="96">
        <v>4</v>
      </c>
      <c r="D44" s="205" t="s">
        <v>148</v>
      </c>
      <c r="E44" s="205"/>
      <c r="F44" s="205"/>
      <c r="G44" s="205"/>
      <c r="H44" s="205"/>
      <c r="I44" s="205"/>
      <c r="J44" s="205"/>
      <c r="K44" s="205"/>
      <c r="L44" s="205"/>
      <c r="M44" s="205"/>
      <c r="N44" s="206"/>
    </row>
    <row r="45" spans="2:14">
      <c r="B45" s="90"/>
      <c r="C45" s="95">
        <v>5</v>
      </c>
      <c r="D45" s="209" t="s">
        <v>149</v>
      </c>
      <c r="E45" s="209"/>
      <c r="F45" s="209"/>
      <c r="G45" s="209"/>
      <c r="H45" s="209"/>
      <c r="I45" s="209"/>
      <c r="J45" s="209"/>
      <c r="K45" s="209"/>
      <c r="L45" s="209"/>
      <c r="M45" s="209"/>
      <c r="N45" s="210"/>
    </row>
    <row r="46" spans="2:14">
      <c r="B46" s="116"/>
      <c r="C46" s="133">
        <v>6</v>
      </c>
      <c r="D46" s="196" t="s">
        <v>150</v>
      </c>
      <c r="E46" s="196"/>
      <c r="F46" s="196"/>
      <c r="G46" s="196"/>
      <c r="H46" s="196"/>
      <c r="I46" s="196"/>
      <c r="J46" s="196"/>
      <c r="K46" s="196"/>
      <c r="L46" s="196"/>
      <c r="M46" s="196"/>
      <c r="N46" s="197"/>
    </row>
    <row r="47" spans="2:14">
      <c r="B47" s="98" t="s">
        <v>110</v>
      </c>
      <c r="C47" s="198">
        <v>45012</v>
      </c>
      <c r="D47" s="198"/>
      <c r="E47" s="99"/>
      <c r="F47" s="100" t="s">
        <v>111</v>
      </c>
      <c r="G47" s="99"/>
      <c r="H47" s="99"/>
      <c r="I47" s="100" t="s">
        <v>112</v>
      </c>
      <c r="J47" s="100" t="s">
        <v>151</v>
      </c>
      <c r="K47" s="99"/>
      <c r="L47" s="99"/>
      <c r="M47" s="99"/>
      <c r="N47" s="101"/>
    </row>
    <row r="48" spans="2:14">
      <c r="B48" s="90"/>
      <c r="C48" s="95">
        <v>1</v>
      </c>
      <c r="D48" s="201" t="s">
        <v>152</v>
      </c>
      <c r="E48" s="201"/>
      <c r="F48" s="201"/>
      <c r="G48" s="201"/>
      <c r="H48" s="201"/>
      <c r="I48" s="201"/>
      <c r="J48" s="201"/>
      <c r="K48" s="201"/>
      <c r="L48" s="201"/>
      <c r="M48" s="201"/>
      <c r="N48" s="202"/>
    </row>
    <row r="49" spans="2:14">
      <c r="B49" s="98" t="s">
        <v>110</v>
      </c>
      <c r="C49" s="198">
        <v>45062</v>
      </c>
      <c r="D49" s="198"/>
      <c r="E49" s="99"/>
      <c r="F49" s="100" t="s">
        <v>111</v>
      </c>
      <c r="G49" s="99"/>
      <c r="H49" s="99"/>
      <c r="I49" s="100" t="s">
        <v>112</v>
      </c>
      <c r="J49" s="100" t="s">
        <v>153</v>
      </c>
      <c r="K49" s="99"/>
      <c r="L49" s="99"/>
      <c r="M49" s="99"/>
      <c r="N49" s="101"/>
    </row>
    <row r="50" spans="2:14">
      <c r="B50" s="90"/>
      <c r="C50" s="95">
        <v>1</v>
      </c>
      <c r="D50" s="201" t="s">
        <v>154</v>
      </c>
      <c r="E50" s="201"/>
      <c r="F50" s="201"/>
      <c r="G50" s="201"/>
      <c r="H50" s="201"/>
      <c r="I50" s="201"/>
      <c r="J50" s="201"/>
      <c r="K50" s="201"/>
      <c r="L50" s="201"/>
      <c r="M50" s="201"/>
      <c r="N50" s="202"/>
    </row>
    <row r="51" spans="2:14">
      <c r="B51" s="116"/>
      <c r="C51" s="133">
        <v>2</v>
      </c>
      <c r="D51" s="203" t="s">
        <v>155</v>
      </c>
      <c r="E51" s="203"/>
      <c r="F51" s="203"/>
      <c r="G51" s="203"/>
      <c r="H51" s="203"/>
      <c r="I51" s="203"/>
      <c r="J51" s="203"/>
      <c r="K51" s="203"/>
      <c r="L51" s="203"/>
      <c r="M51" s="203"/>
      <c r="N51" s="204"/>
    </row>
    <row r="52" spans="2:14">
      <c r="B52" s="98" t="s">
        <v>110</v>
      </c>
      <c r="C52" s="198">
        <v>45063</v>
      </c>
      <c r="D52" s="198"/>
      <c r="E52" s="99"/>
      <c r="F52" s="100" t="s">
        <v>111</v>
      </c>
      <c r="G52" s="99"/>
      <c r="H52" s="99"/>
      <c r="I52" s="100" t="s">
        <v>112</v>
      </c>
      <c r="J52" s="100" t="s">
        <v>156</v>
      </c>
      <c r="K52" s="99"/>
      <c r="L52" s="99"/>
      <c r="M52" s="99"/>
      <c r="N52" s="101"/>
    </row>
    <row r="53" spans="2:14">
      <c r="B53" s="120"/>
      <c r="C53" s="134">
        <v>1</v>
      </c>
      <c r="D53" s="199" t="s">
        <v>157</v>
      </c>
      <c r="E53" s="199"/>
      <c r="F53" s="199"/>
      <c r="G53" s="199"/>
      <c r="H53" s="199"/>
      <c r="I53" s="199"/>
      <c r="J53" s="199"/>
      <c r="K53" s="199"/>
      <c r="L53" s="199"/>
      <c r="M53" s="199"/>
      <c r="N53" s="200"/>
    </row>
  </sheetData>
  <mergeCells count="44">
    <mergeCell ref="D18:N18"/>
    <mergeCell ref="D42:N42"/>
    <mergeCell ref="D43:N43"/>
    <mergeCell ref="D10:N10"/>
    <mergeCell ref="D12:N13"/>
    <mergeCell ref="D14:N14"/>
    <mergeCell ref="D15:N15"/>
    <mergeCell ref="D16:N17"/>
    <mergeCell ref="D27:N27"/>
    <mergeCell ref="D28:N28"/>
    <mergeCell ref="D32:N32"/>
    <mergeCell ref="D37:N37"/>
    <mergeCell ref="D38:N38"/>
    <mergeCell ref="C36:D36"/>
    <mergeCell ref="C33:D33"/>
    <mergeCell ref="D34:N34"/>
    <mergeCell ref="B2:N3"/>
    <mergeCell ref="C4:D4"/>
    <mergeCell ref="D5:N6"/>
    <mergeCell ref="D7:N7"/>
    <mergeCell ref="D8:N9"/>
    <mergeCell ref="D29:N29"/>
    <mergeCell ref="D30:N30"/>
    <mergeCell ref="D31:N31"/>
    <mergeCell ref="D19:N20"/>
    <mergeCell ref="C21:D21"/>
    <mergeCell ref="D23:N23"/>
    <mergeCell ref="D25:N25"/>
    <mergeCell ref="D22:N22"/>
    <mergeCell ref="D24:N24"/>
    <mergeCell ref="D35:N35"/>
    <mergeCell ref="C52:D52"/>
    <mergeCell ref="D53:N53"/>
    <mergeCell ref="D50:N50"/>
    <mergeCell ref="C47:D47"/>
    <mergeCell ref="D48:N48"/>
    <mergeCell ref="D51:N51"/>
    <mergeCell ref="D44:N44"/>
    <mergeCell ref="D39:N39"/>
    <mergeCell ref="C49:D49"/>
    <mergeCell ref="D45:N45"/>
    <mergeCell ref="D46:N46"/>
    <mergeCell ref="C40:D40"/>
    <mergeCell ref="D41:N41"/>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A6D4F-4C50-4078-AB6E-7E3E9C711A19}">
  <sheetPr codeName="Sheet3">
    <tabColor theme="5" tint="0.59999389629810485"/>
  </sheetPr>
  <dimension ref="B2:J48"/>
  <sheetViews>
    <sheetView showGridLines="0" topLeftCell="A17" zoomScaleNormal="100" workbookViewId="0">
      <selection activeCell="C11" sqref="C11:C12"/>
    </sheetView>
  </sheetViews>
  <sheetFormatPr defaultColWidth="9.140625" defaultRowHeight="14.45"/>
  <cols>
    <col min="1" max="1" width="3" style="1" customWidth="1"/>
    <col min="2" max="2" width="21.5703125" style="1" customWidth="1"/>
    <col min="3" max="3" width="14.5703125" style="1" customWidth="1"/>
    <col min="4" max="4" width="47.85546875" style="1" customWidth="1"/>
    <col min="5" max="5" width="4" style="1" customWidth="1"/>
    <col min="6" max="6" width="25.42578125" style="1" customWidth="1"/>
    <col min="7" max="7" width="14.5703125" style="1" customWidth="1"/>
    <col min="8" max="8" width="47.85546875" style="1" customWidth="1"/>
    <col min="9" max="16384" width="9.140625" style="1"/>
  </cols>
  <sheetData>
    <row r="2" spans="2:10">
      <c r="B2" s="10" t="s">
        <v>5</v>
      </c>
      <c r="C2" s="228">
        <f>'Instructions &amp; Eligibility Test'!G14</f>
        <v>0</v>
      </c>
      <c r="D2" s="229"/>
    </row>
    <row r="4" spans="2:10" ht="15" customHeight="1">
      <c r="B4" s="187" t="s">
        <v>158</v>
      </c>
      <c r="C4" s="188"/>
      <c r="D4" s="188"/>
      <c r="E4" s="188"/>
      <c r="F4" s="188"/>
      <c r="G4" s="188"/>
      <c r="H4" s="189"/>
      <c r="I4" s="4"/>
      <c r="J4" s="4"/>
    </row>
    <row r="5" spans="2:10" ht="15" customHeight="1">
      <c r="B5" s="268"/>
      <c r="C5" s="269"/>
      <c r="D5" s="269"/>
      <c r="E5" s="269"/>
      <c r="F5" s="269"/>
      <c r="G5" s="269"/>
      <c r="H5" s="270"/>
      <c r="I5" s="4"/>
      <c r="J5" s="4"/>
    </row>
    <row r="6" spans="2:10">
      <c r="B6" s="277" t="s">
        <v>159</v>
      </c>
      <c r="C6" s="278"/>
      <c r="D6" s="278"/>
      <c r="E6" s="278"/>
      <c r="F6" s="278"/>
      <c r="G6" s="278"/>
      <c r="H6" s="279"/>
    </row>
    <row r="8" spans="2:10" ht="21">
      <c r="B8" s="262" t="s">
        <v>160</v>
      </c>
      <c r="C8" s="263"/>
      <c r="D8" s="264"/>
      <c r="F8" s="265" t="s">
        <v>161</v>
      </c>
      <c r="G8" s="266"/>
      <c r="H8" s="267"/>
    </row>
    <row r="9" spans="2:10">
      <c r="B9" s="271" t="s">
        <v>162</v>
      </c>
      <c r="C9" s="272"/>
      <c r="D9" s="273"/>
      <c r="F9" s="274" t="s">
        <v>162</v>
      </c>
      <c r="G9" s="275"/>
      <c r="H9" s="276"/>
    </row>
    <row r="10" spans="2:10">
      <c r="B10" s="280" t="s">
        <v>163</v>
      </c>
      <c r="C10" s="280"/>
      <c r="D10" s="280"/>
      <c r="F10" s="283" t="s">
        <v>164</v>
      </c>
      <c r="G10" s="283"/>
      <c r="H10" s="283"/>
    </row>
    <row r="11" spans="2:10" ht="15" customHeight="1">
      <c r="B11" s="248" t="s">
        <v>165</v>
      </c>
      <c r="C11" s="250">
        <v>0</v>
      </c>
      <c r="D11" s="252" t="s">
        <v>166</v>
      </c>
      <c r="F11" s="248" t="s">
        <v>167</v>
      </c>
      <c r="G11" s="250">
        <v>0</v>
      </c>
      <c r="H11" s="252" t="s">
        <v>168</v>
      </c>
    </row>
    <row r="12" spans="2:10">
      <c r="B12" s="249"/>
      <c r="C12" s="251"/>
      <c r="D12" s="253"/>
      <c r="F12" s="249"/>
      <c r="G12" s="251"/>
      <c r="H12" s="253"/>
    </row>
    <row r="13" spans="2:10">
      <c r="B13" s="248" t="s">
        <v>169</v>
      </c>
      <c r="C13" s="250">
        <v>0</v>
      </c>
      <c r="D13" s="253"/>
      <c r="F13" s="248" t="s">
        <v>170</v>
      </c>
      <c r="G13" s="250">
        <v>0</v>
      </c>
      <c r="H13" s="253"/>
    </row>
    <row r="14" spans="2:10">
      <c r="B14" s="249"/>
      <c r="C14" s="251"/>
      <c r="D14" s="253"/>
      <c r="F14" s="249"/>
      <c r="G14" s="251"/>
      <c r="H14" s="254"/>
    </row>
    <row r="15" spans="2:10">
      <c r="B15" s="248" t="s">
        <v>171</v>
      </c>
      <c r="C15" s="250">
        <v>0</v>
      </c>
      <c r="D15" s="253"/>
      <c r="F15" s="282" t="s">
        <v>172</v>
      </c>
      <c r="G15" s="282"/>
      <c r="H15" s="282"/>
    </row>
    <row r="16" spans="2:10">
      <c r="B16" s="249"/>
      <c r="C16" s="251"/>
      <c r="D16" s="254"/>
      <c r="F16" s="248" t="s">
        <v>173</v>
      </c>
      <c r="G16" s="250">
        <v>0</v>
      </c>
      <c r="H16" s="252" t="s">
        <v>174</v>
      </c>
    </row>
    <row r="17" spans="2:8">
      <c r="B17" s="281" t="s">
        <v>164</v>
      </c>
      <c r="C17" s="281"/>
      <c r="D17" s="281"/>
      <c r="F17" s="249"/>
      <c r="G17" s="251"/>
      <c r="H17" s="253"/>
    </row>
    <row r="18" spans="2:8">
      <c r="B18" s="252" t="s">
        <v>175</v>
      </c>
      <c r="C18" s="257">
        <v>0</v>
      </c>
      <c r="D18" s="252" t="s">
        <v>176</v>
      </c>
      <c r="F18" s="248" t="s">
        <v>177</v>
      </c>
      <c r="G18" s="250">
        <v>0</v>
      </c>
      <c r="H18" s="253"/>
    </row>
    <row r="19" spans="2:8">
      <c r="B19" s="254"/>
      <c r="C19" s="258"/>
      <c r="D19" s="253"/>
      <c r="F19" s="249"/>
      <c r="G19" s="251"/>
      <c r="H19" s="253"/>
    </row>
    <row r="20" spans="2:8">
      <c r="B20" s="248" t="s">
        <v>178</v>
      </c>
      <c r="C20" s="250">
        <v>0</v>
      </c>
      <c r="D20" s="253"/>
      <c r="F20" s="248" t="s">
        <v>179</v>
      </c>
      <c r="G20" s="250">
        <v>0</v>
      </c>
      <c r="H20" s="253"/>
    </row>
    <row r="21" spans="2:8">
      <c r="B21" s="249"/>
      <c r="C21" s="251"/>
      <c r="D21" s="254"/>
      <c r="F21" s="249"/>
      <c r="G21" s="251"/>
      <c r="H21" s="254"/>
    </row>
    <row r="22" spans="2:8">
      <c r="B22" s="281" t="s">
        <v>172</v>
      </c>
      <c r="C22" s="281"/>
      <c r="D22" s="281"/>
      <c r="F22" s="282" t="s">
        <v>180</v>
      </c>
      <c r="G22" s="282"/>
      <c r="H22" s="282"/>
    </row>
    <row r="23" spans="2:8">
      <c r="B23" s="248" t="s">
        <v>181</v>
      </c>
      <c r="C23" s="250">
        <v>0</v>
      </c>
      <c r="D23" s="252" t="s">
        <v>182</v>
      </c>
      <c r="F23" s="248" t="s">
        <v>183</v>
      </c>
      <c r="G23" s="250">
        <v>0</v>
      </c>
      <c r="H23" s="252" t="s">
        <v>184</v>
      </c>
    </row>
    <row r="24" spans="2:8">
      <c r="B24" s="249"/>
      <c r="C24" s="251"/>
      <c r="D24" s="253"/>
      <c r="F24" s="249"/>
      <c r="G24" s="251"/>
      <c r="H24" s="254"/>
    </row>
    <row r="25" spans="2:8">
      <c r="B25" s="248" t="s">
        <v>185</v>
      </c>
      <c r="C25" s="250">
        <v>0</v>
      </c>
      <c r="D25" s="253"/>
      <c r="F25" s="248" t="s">
        <v>186</v>
      </c>
      <c r="G25" s="250">
        <v>0</v>
      </c>
      <c r="H25" s="252" t="s">
        <v>187</v>
      </c>
    </row>
    <row r="26" spans="2:8">
      <c r="B26" s="249"/>
      <c r="C26" s="251"/>
      <c r="D26" s="253"/>
      <c r="F26" s="249"/>
      <c r="G26" s="251"/>
      <c r="H26" s="254"/>
    </row>
    <row r="27" spans="2:8">
      <c r="B27" s="248" t="s">
        <v>188</v>
      </c>
      <c r="C27" s="250">
        <v>0</v>
      </c>
      <c r="D27" s="253"/>
      <c r="F27" s="248" t="s">
        <v>189</v>
      </c>
      <c r="G27" s="250">
        <v>0</v>
      </c>
      <c r="H27" s="252" t="s">
        <v>190</v>
      </c>
    </row>
    <row r="28" spans="2:8">
      <c r="B28" s="249"/>
      <c r="C28" s="251"/>
      <c r="D28" s="254"/>
      <c r="F28" s="249"/>
      <c r="G28" s="251"/>
      <c r="H28" s="254"/>
    </row>
    <row r="29" spans="2:8" ht="15" customHeight="1">
      <c r="B29" s="281" t="s">
        <v>191</v>
      </c>
      <c r="C29" s="281"/>
      <c r="D29" s="281"/>
      <c r="F29" s="248" t="s">
        <v>192</v>
      </c>
      <c r="G29" s="250">
        <v>0</v>
      </c>
      <c r="H29" s="252" t="s">
        <v>193</v>
      </c>
    </row>
    <row r="30" spans="2:8">
      <c r="B30" s="248" t="s">
        <v>194</v>
      </c>
      <c r="C30" s="250">
        <v>0</v>
      </c>
      <c r="D30" s="252" t="s">
        <v>195</v>
      </c>
      <c r="F30" s="249"/>
      <c r="G30" s="251"/>
      <c r="H30" s="253"/>
    </row>
    <row r="31" spans="2:8">
      <c r="B31" s="249"/>
      <c r="C31" s="251"/>
      <c r="D31" s="254"/>
      <c r="F31" s="248" t="s">
        <v>196</v>
      </c>
      <c r="G31" s="250">
        <v>0</v>
      </c>
      <c r="H31" s="253"/>
    </row>
    <row r="32" spans="2:8">
      <c r="B32" s="248" t="s">
        <v>197</v>
      </c>
      <c r="C32" s="250">
        <v>0</v>
      </c>
      <c r="D32" s="252" t="s">
        <v>198</v>
      </c>
      <c r="F32" s="249"/>
      <c r="G32" s="251"/>
      <c r="H32" s="254"/>
    </row>
    <row r="33" spans="2:8" ht="27" customHeight="1">
      <c r="B33" s="249"/>
      <c r="C33" s="251"/>
      <c r="D33" s="254"/>
      <c r="F33" s="248" t="s">
        <v>199</v>
      </c>
      <c r="G33" s="250">
        <v>0</v>
      </c>
      <c r="H33" s="252" t="s">
        <v>200</v>
      </c>
    </row>
    <row r="34" spans="2:8" ht="24.75" customHeight="1">
      <c r="B34" s="248" t="s">
        <v>201</v>
      </c>
      <c r="C34" s="250">
        <v>0</v>
      </c>
      <c r="D34" s="252" t="s">
        <v>202</v>
      </c>
      <c r="F34" s="255"/>
      <c r="G34" s="256"/>
      <c r="H34" s="253"/>
    </row>
    <row r="35" spans="2:8" ht="23.25" customHeight="1">
      <c r="B35" s="249"/>
      <c r="C35" s="251"/>
      <c r="D35" s="254"/>
      <c r="F35" s="249"/>
      <c r="G35" s="251"/>
      <c r="H35" s="254"/>
    </row>
    <row r="36" spans="2:8">
      <c r="B36" s="11" t="s">
        <v>203</v>
      </c>
      <c r="C36" s="12">
        <f>SUM(C11:C16,C18:C21,C23:C28,C30:C35)</f>
        <v>0</v>
      </c>
      <c r="D36" s="13"/>
      <c r="F36" s="14" t="s">
        <v>204</v>
      </c>
      <c r="G36" s="15">
        <f>SUM(G11:G14,G16:G21,G23:G35)</f>
        <v>0</v>
      </c>
      <c r="H36" s="14"/>
    </row>
    <row r="38" spans="2:8">
      <c r="B38" s="242" t="s">
        <v>205</v>
      </c>
      <c r="C38" s="243"/>
      <c r="D38" s="243"/>
      <c r="E38" s="16"/>
      <c r="F38" s="17">
        <f>C36-G36</f>
        <v>0</v>
      </c>
      <c r="G38" s="230" t="s">
        <v>206</v>
      </c>
      <c r="H38" s="230"/>
    </row>
    <row r="39" spans="2:8">
      <c r="B39" s="244" t="s">
        <v>207</v>
      </c>
      <c r="C39" s="245"/>
      <c r="D39" s="245"/>
      <c r="E39" s="18"/>
      <c r="F39" s="19">
        <f>MAX(0,C30-120000)</f>
        <v>0</v>
      </c>
      <c r="G39" s="164" t="s">
        <v>208</v>
      </c>
      <c r="H39" s="164"/>
    </row>
    <row r="40" spans="2:8">
      <c r="B40" s="244" t="s">
        <v>209</v>
      </c>
      <c r="C40" s="245"/>
      <c r="D40" s="245"/>
      <c r="E40" s="18"/>
      <c r="F40" s="19">
        <f>SUM(C11:C16,C20,C25:C28,C32:C35,F39)</f>
        <v>0</v>
      </c>
      <c r="G40" s="164" t="s">
        <v>210</v>
      </c>
      <c r="H40" s="164"/>
    </row>
    <row r="41" spans="2:8">
      <c r="B41" s="246" t="s">
        <v>211</v>
      </c>
      <c r="C41" s="247"/>
      <c r="D41" s="247"/>
      <c r="E41" s="20"/>
      <c r="F41" s="21">
        <f>SUM(G13,G18:G21,G23:G35)</f>
        <v>0</v>
      </c>
      <c r="G41" s="231" t="s">
        <v>212</v>
      </c>
      <c r="H41" s="231"/>
    </row>
    <row r="42" spans="2:8">
      <c r="B42" s="232" t="s">
        <v>213</v>
      </c>
      <c r="C42" s="233"/>
      <c r="D42" s="233"/>
      <c r="E42" s="18"/>
      <c r="F42" s="236">
        <f>F40-F41</f>
        <v>0</v>
      </c>
      <c r="G42" s="238" t="s">
        <v>214</v>
      </c>
      <c r="H42" s="239"/>
    </row>
    <row r="43" spans="2:8">
      <c r="B43" s="234"/>
      <c r="C43" s="235"/>
      <c r="D43" s="235"/>
      <c r="E43" s="29"/>
      <c r="F43" s="237"/>
      <c r="G43" s="240"/>
      <c r="H43" s="241"/>
    </row>
    <row r="45" spans="2:8">
      <c r="B45" s="222" t="str">
        <f>IF(F42&lt;20000,"This applicant's net worth qualifies for IDA funding.","This applicant does not qualify for IDA funding.")</f>
        <v>This applicant's net worth qualifies for IDA funding.</v>
      </c>
      <c r="C45" s="223"/>
      <c r="D45" s="223"/>
      <c r="E45" s="223"/>
      <c r="F45" s="223"/>
      <c r="G45" s="223"/>
      <c r="H45" s="224"/>
    </row>
    <row r="46" spans="2:8">
      <c r="B46" s="225"/>
      <c r="C46" s="226"/>
      <c r="D46" s="226"/>
      <c r="E46" s="226"/>
      <c r="F46" s="226"/>
      <c r="G46" s="226"/>
      <c r="H46" s="227"/>
    </row>
    <row r="48" spans="2:8">
      <c r="D48" s="259" t="s">
        <v>215</v>
      </c>
      <c r="E48" s="260"/>
      <c r="F48" s="260"/>
      <c r="G48" s="261"/>
    </row>
  </sheetData>
  <sheetProtection algorithmName="SHA-512" hashValue="32saauLd87Dg62v+FhqRFVPXaCw4fqg2mSlbYkNXV31Hqdm2bmpGrao8eFC5etX/8rq5+ZceGFDVGxEkM86gQA==" saltValue="YaBL/r3WNSIUSyDS4lzfqA==" spinCount="100000" sheet="1" selectLockedCells="1"/>
  <mergeCells count="84">
    <mergeCell ref="D48:G48"/>
    <mergeCell ref="B8:D8"/>
    <mergeCell ref="F8:H8"/>
    <mergeCell ref="B4:H5"/>
    <mergeCell ref="B9:D9"/>
    <mergeCell ref="F9:H9"/>
    <mergeCell ref="B6:H6"/>
    <mergeCell ref="B10:D10"/>
    <mergeCell ref="B17:D17"/>
    <mergeCell ref="B22:D22"/>
    <mergeCell ref="B29:D29"/>
    <mergeCell ref="F22:H22"/>
    <mergeCell ref="F10:H10"/>
    <mergeCell ref="F15:H15"/>
    <mergeCell ref="B11:B12"/>
    <mergeCell ref="B13:B14"/>
    <mergeCell ref="G11:G12"/>
    <mergeCell ref="G13:G14"/>
    <mergeCell ref="D11:D16"/>
    <mergeCell ref="B18:B19"/>
    <mergeCell ref="B20:B21"/>
    <mergeCell ref="C18:C19"/>
    <mergeCell ref="C20:C21"/>
    <mergeCell ref="D18:D21"/>
    <mergeCell ref="B15:B16"/>
    <mergeCell ref="C11:C12"/>
    <mergeCell ref="C13:C14"/>
    <mergeCell ref="C15:C16"/>
    <mergeCell ref="F11:F12"/>
    <mergeCell ref="F13:F14"/>
    <mergeCell ref="B25:B26"/>
    <mergeCell ref="B27:B28"/>
    <mergeCell ref="C23:C24"/>
    <mergeCell ref="C25:C26"/>
    <mergeCell ref="C27:C28"/>
    <mergeCell ref="B23:B24"/>
    <mergeCell ref="B30:B31"/>
    <mergeCell ref="B32:B33"/>
    <mergeCell ref="B34:B35"/>
    <mergeCell ref="C30:C31"/>
    <mergeCell ref="C32:C33"/>
    <mergeCell ref="C34:C35"/>
    <mergeCell ref="D30:D31"/>
    <mergeCell ref="D32:D33"/>
    <mergeCell ref="D34:D35"/>
    <mergeCell ref="H11:H14"/>
    <mergeCell ref="F16:F17"/>
    <mergeCell ref="G16:G17"/>
    <mergeCell ref="F18:F19"/>
    <mergeCell ref="F20:F21"/>
    <mergeCell ref="G18:G19"/>
    <mergeCell ref="G20:G21"/>
    <mergeCell ref="D23:D28"/>
    <mergeCell ref="H16:H21"/>
    <mergeCell ref="F23:F24"/>
    <mergeCell ref="G23:G24"/>
    <mergeCell ref="H23:H24"/>
    <mergeCell ref="F25:F26"/>
    <mergeCell ref="G25:G26"/>
    <mergeCell ref="H25:H26"/>
    <mergeCell ref="F33:F35"/>
    <mergeCell ref="G33:G35"/>
    <mergeCell ref="H33:H35"/>
    <mergeCell ref="F27:F28"/>
    <mergeCell ref="G27:G28"/>
    <mergeCell ref="H27:H28"/>
    <mergeCell ref="F29:F30"/>
    <mergeCell ref="G29:G30"/>
    <mergeCell ref="B45:H46"/>
    <mergeCell ref="C2:D2"/>
    <mergeCell ref="G38:H38"/>
    <mergeCell ref="G39:H39"/>
    <mergeCell ref="G40:H40"/>
    <mergeCell ref="G41:H41"/>
    <mergeCell ref="B42:D43"/>
    <mergeCell ref="F42:F43"/>
    <mergeCell ref="G42:H43"/>
    <mergeCell ref="B38:D38"/>
    <mergeCell ref="B39:D39"/>
    <mergeCell ref="B40:D40"/>
    <mergeCell ref="B41:D41"/>
    <mergeCell ref="F31:F32"/>
    <mergeCell ref="G31:G32"/>
    <mergeCell ref="H29:H32"/>
  </mergeCells>
  <conditionalFormatting sqref="B45:H46">
    <cfRule type="expression" dxfId="13" priority="1">
      <formula>$B$45="This applicant does not qualify for IDA funding."</formula>
    </cfRule>
    <cfRule type="expression" dxfId="12" priority="2">
      <formula>$B$45="This applicant's net worth qualifies for IDA funding."</formula>
    </cfRule>
  </conditionalFormatting>
  <hyperlinks>
    <hyperlink ref="D48:G48" location="'Instructions &amp; Eligibility Test'!B33" display="Return to the instructions tab and move onto step 2." xr:uid="{F954C069-3B28-4323-999C-7DBF224C27B3}"/>
  </hyperlinks>
  <pageMargins left="0.7" right="0.7" top="0.75" bottom="0.75" header="0.3" footer="0.3"/>
  <ignoredErrors>
    <ignoredError sqref="F40:F41"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5384E-C9D7-430E-9476-F125227AEE72}">
  <sheetPr codeName="Sheet1">
    <tabColor theme="7" tint="0.59999389629810485"/>
  </sheetPr>
  <dimension ref="B2:K94"/>
  <sheetViews>
    <sheetView showGridLines="0" workbookViewId="0">
      <selection activeCell="D14" sqref="D14"/>
    </sheetView>
  </sheetViews>
  <sheetFormatPr defaultRowHeight="14.45"/>
  <cols>
    <col min="1" max="1" width="3" customWidth="1"/>
    <col min="2" max="2" width="33.42578125" customWidth="1"/>
    <col min="3" max="3" width="30.42578125" customWidth="1"/>
    <col min="4" max="4" width="23.5703125" bestFit="1" customWidth="1"/>
    <col min="5" max="5" width="18.85546875" bestFit="1" customWidth="1"/>
    <col min="6" max="6" width="18.5703125" bestFit="1" customWidth="1"/>
    <col min="7" max="7" width="16.140625" customWidth="1"/>
    <col min="8" max="8" width="42.85546875" customWidth="1"/>
  </cols>
  <sheetData>
    <row r="2" spans="2:11">
      <c r="B2" s="10" t="s">
        <v>5</v>
      </c>
      <c r="C2" s="228">
        <f>'Instructions &amp; Eligibility Test'!G14</f>
        <v>0</v>
      </c>
      <c r="D2" s="229"/>
    </row>
    <row r="4" spans="2:11" ht="15" customHeight="1">
      <c r="B4" s="295" t="s">
        <v>216</v>
      </c>
      <c r="C4" s="296"/>
      <c r="D4" s="296"/>
      <c r="E4" s="296"/>
      <c r="F4" s="296"/>
      <c r="G4" s="296"/>
      <c r="H4" s="297"/>
      <c r="I4" s="22"/>
      <c r="J4" s="22"/>
    </row>
    <row r="5" spans="2:11" ht="15" customHeight="1">
      <c r="B5" s="298"/>
      <c r="C5" s="299"/>
      <c r="D5" s="299"/>
      <c r="E5" s="299"/>
      <c r="F5" s="299"/>
      <c r="G5" s="299"/>
      <c r="H5" s="300"/>
      <c r="I5" s="22"/>
      <c r="J5" s="22"/>
    </row>
    <row r="7" spans="2:11">
      <c r="B7" s="302" t="s">
        <v>217</v>
      </c>
      <c r="C7" s="302"/>
      <c r="D7" s="302"/>
      <c r="E7" s="81"/>
      <c r="F7" s="301" t="s">
        <v>218</v>
      </c>
      <c r="G7" s="301"/>
      <c r="H7" s="301"/>
      <c r="K7" s="24"/>
    </row>
    <row r="8" spans="2:11">
      <c r="K8" s="24"/>
    </row>
    <row r="9" spans="2:11" ht="39.75" customHeight="1">
      <c r="B9" s="86" t="s">
        <v>219</v>
      </c>
      <c r="C9" s="86" t="s">
        <v>220</v>
      </c>
      <c r="D9" s="85" t="s">
        <v>221</v>
      </c>
      <c r="E9" s="85" t="s">
        <v>222</v>
      </c>
      <c r="F9" s="85" t="s">
        <v>223</v>
      </c>
      <c r="G9" s="85" t="s">
        <v>224</v>
      </c>
      <c r="H9" s="85" t="s">
        <v>225</v>
      </c>
      <c r="K9" s="23"/>
    </row>
    <row r="10" spans="2:11">
      <c r="B10" s="81"/>
      <c r="C10" s="81"/>
      <c r="D10" s="33">
        <f>IF(COUNT(D11:D18),AVERAGE(D11:D18),0)</f>
        <v>0</v>
      </c>
      <c r="E10" s="81" t="s">
        <v>47</v>
      </c>
      <c r="F10" s="34">
        <f>VLOOKUP(E10,Table7913[],2,FALSE)</f>
        <v>0</v>
      </c>
      <c r="G10" s="33">
        <f>D10*F10</f>
        <v>0</v>
      </c>
      <c r="H10" s="292"/>
      <c r="K10" s="23"/>
    </row>
    <row r="11" spans="2:11" ht="15" customHeight="1">
      <c r="B11" s="285" t="s">
        <v>226</v>
      </c>
      <c r="C11" s="286"/>
      <c r="D11" s="82"/>
      <c r="E11" s="81"/>
      <c r="F11" s="285" t="s">
        <v>227</v>
      </c>
      <c r="G11" s="286"/>
      <c r="H11" s="293"/>
      <c r="K11" s="25"/>
    </row>
    <row r="12" spans="2:11" ht="15" customHeight="1">
      <c r="B12" s="287"/>
      <c r="C12" s="288"/>
      <c r="D12" s="82"/>
      <c r="E12" s="81"/>
      <c r="F12" s="287"/>
      <c r="G12" s="288"/>
      <c r="H12" s="293"/>
      <c r="K12" s="25"/>
    </row>
    <row r="13" spans="2:11" ht="15" customHeight="1">
      <c r="B13" s="287"/>
      <c r="C13" s="288"/>
      <c r="D13" s="82"/>
      <c r="E13" s="81"/>
      <c r="F13" s="287"/>
      <c r="G13" s="288"/>
      <c r="H13" s="293"/>
      <c r="K13" s="25"/>
    </row>
    <row r="14" spans="2:11" ht="15" customHeight="1">
      <c r="B14" s="287"/>
      <c r="C14" s="288"/>
      <c r="D14" s="82"/>
      <c r="E14" s="81"/>
      <c r="F14" s="287"/>
      <c r="G14" s="288"/>
      <c r="H14" s="293"/>
      <c r="K14" s="25"/>
    </row>
    <row r="15" spans="2:11" ht="15" customHeight="1">
      <c r="B15" s="287"/>
      <c r="C15" s="288"/>
      <c r="D15" s="122"/>
      <c r="E15" s="123"/>
      <c r="F15" s="287"/>
      <c r="G15" s="288"/>
      <c r="H15" s="293"/>
      <c r="K15" s="25"/>
    </row>
    <row r="16" spans="2:11" ht="15" customHeight="1">
      <c r="B16" s="287"/>
      <c r="C16" s="288"/>
      <c r="D16" s="122"/>
      <c r="E16" s="123"/>
      <c r="F16" s="287"/>
      <c r="G16" s="288"/>
      <c r="H16" s="293"/>
      <c r="K16" s="25"/>
    </row>
    <row r="17" spans="2:11" ht="15" customHeight="1">
      <c r="B17" s="287"/>
      <c r="C17" s="288"/>
      <c r="D17" s="122"/>
      <c r="E17" s="123"/>
      <c r="F17" s="287"/>
      <c r="G17" s="288"/>
      <c r="H17" s="293"/>
      <c r="K17" s="25"/>
    </row>
    <row r="18" spans="2:11" ht="15" customHeight="1">
      <c r="B18" s="289"/>
      <c r="C18" s="290"/>
      <c r="D18" s="122"/>
      <c r="E18" s="123"/>
      <c r="F18" s="289"/>
      <c r="G18" s="290"/>
      <c r="H18" s="294"/>
    </row>
    <row r="19" spans="2:11">
      <c r="B19" s="81"/>
      <c r="C19" s="81"/>
      <c r="D19" s="33">
        <f>IF(COUNT(D20:D27),AVERAGE(D20:D27),0)</f>
        <v>0</v>
      </c>
      <c r="E19" s="81" t="s">
        <v>47</v>
      </c>
      <c r="F19" s="34">
        <f>VLOOKUP(E19,Table7913[],2,FALSE)</f>
        <v>0</v>
      </c>
      <c r="G19" s="33">
        <f>D19*F19</f>
        <v>0</v>
      </c>
      <c r="H19" s="292"/>
    </row>
    <row r="20" spans="2:11" ht="15" customHeight="1">
      <c r="B20" s="285" t="s">
        <v>226</v>
      </c>
      <c r="C20" s="286"/>
      <c r="D20" s="82"/>
      <c r="E20" s="81"/>
      <c r="F20" s="285" t="s">
        <v>227</v>
      </c>
      <c r="G20" s="286"/>
      <c r="H20" s="293"/>
    </row>
    <row r="21" spans="2:11" ht="15" customHeight="1">
      <c r="B21" s="287"/>
      <c r="C21" s="288"/>
      <c r="D21" s="82"/>
      <c r="E21" s="81"/>
      <c r="F21" s="287"/>
      <c r="G21" s="288"/>
      <c r="H21" s="293"/>
    </row>
    <row r="22" spans="2:11" ht="15" customHeight="1">
      <c r="B22" s="287"/>
      <c r="C22" s="288"/>
      <c r="D22" s="82"/>
      <c r="E22" s="81"/>
      <c r="F22" s="287"/>
      <c r="G22" s="288"/>
      <c r="H22" s="293"/>
    </row>
    <row r="23" spans="2:11" ht="15" customHeight="1">
      <c r="B23" s="287"/>
      <c r="C23" s="288"/>
      <c r="D23" s="82"/>
      <c r="E23" s="81"/>
      <c r="F23" s="287"/>
      <c r="G23" s="288"/>
      <c r="H23" s="293"/>
    </row>
    <row r="24" spans="2:11" ht="15" customHeight="1">
      <c r="B24" s="287"/>
      <c r="C24" s="288"/>
      <c r="D24" s="122"/>
      <c r="E24" s="123"/>
      <c r="F24" s="287"/>
      <c r="G24" s="288"/>
      <c r="H24" s="293"/>
    </row>
    <row r="25" spans="2:11" ht="15" customHeight="1">
      <c r="B25" s="287"/>
      <c r="C25" s="288"/>
      <c r="D25" s="122"/>
      <c r="E25" s="123"/>
      <c r="F25" s="287"/>
      <c r="G25" s="288"/>
      <c r="H25" s="293"/>
    </row>
    <row r="26" spans="2:11" ht="15" customHeight="1">
      <c r="B26" s="287"/>
      <c r="C26" s="288"/>
      <c r="D26" s="122"/>
      <c r="E26" s="123"/>
      <c r="F26" s="287"/>
      <c r="G26" s="288"/>
      <c r="H26" s="293"/>
    </row>
    <row r="27" spans="2:11" ht="15" customHeight="1">
      <c r="B27" s="289"/>
      <c r="C27" s="290"/>
      <c r="D27" s="122"/>
      <c r="E27" s="123"/>
      <c r="F27" s="289"/>
      <c r="G27" s="290"/>
      <c r="H27" s="294"/>
    </row>
    <row r="28" spans="2:11">
      <c r="B28" s="81"/>
      <c r="C28" s="81"/>
      <c r="D28" s="33">
        <f>IF(COUNT(D29:D36),AVERAGE(D29:D36),0)</f>
        <v>0</v>
      </c>
      <c r="E28" s="81" t="s">
        <v>47</v>
      </c>
      <c r="F28" s="34">
        <f>VLOOKUP(E28,Table7913[],2,FALSE)</f>
        <v>0</v>
      </c>
      <c r="G28" s="33">
        <f>D28*F28</f>
        <v>0</v>
      </c>
      <c r="H28" s="292"/>
    </row>
    <row r="29" spans="2:11" ht="15" customHeight="1">
      <c r="B29" s="285" t="s">
        <v>226</v>
      </c>
      <c r="C29" s="286"/>
      <c r="D29" s="82"/>
      <c r="E29" s="81"/>
      <c r="F29" s="285" t="s">
        <v>227</v>
      </c>
      <c r="G29" s="286"/>
      <c r="H29" s="293"/>
    </row>
    <row r="30" spans="2:11" ht="15" customHeight="1">
      <c r="B30" s="287"/>
      <c r="C30" s="288"/>
      <c r="D30" s="82"/>
      <c r="E30" s="81"/>
      <c r="F30" s="287"/>
      <c r="G30" s="288"/>
      <c r="H30" s="293"/>
    </row>
    <row r="31" spans="2:11" ht="15" customHeight="1">
      <c r="B31" s="287"/>
      <c r="C31" s="288"/>
      <c r="D31" s="82"/>
      <c r="E31" s="81"/>
      <c r="F31" s="287"/>
      <c r="G31" s="288"/>
      <c r="H31" s="293"/>
    </row>
    <row r="32" spans="2:11" ht="15" customHeight="1">
      <c r="B32" s="287"/>
      <c r="C32" s="288"/>
      <c r="D32" s="82"/>
      <c r="E32" s="81"/>
      <c r="F32" s="287"/>
      <c r="G32" s="288"/>
      <c r="H32" s="293"/>
    </row>
    <row r="33" spans="2:8" ht="15" customHeight="1">
      <c r="B33" s="287"/>
      <c r="C33" s="288"/>
      <c r="D33" s="122"/>
      <c r="E33" s="123"/>
      <c r="F33" s="287"/>
      <c r="G33" s="288"/>
      <c r="H33" s="293"/>
    </row>
    <row r="34" spans="2:8" ht="15" customHeight="1">
      <c r="B34" s="287"/>
      <c r="C34" s="288"/>
      <c r="D34" s="122"/>
      <c r="E34" s="123"/>
      <c r="F34" s="287"/>
      <c r="G34" s="288"/>
      <c r="H34" s="293"/>
    </row>
    <row r="35" spans="2:8" ht="15" customHeight="1">
      <c r="B35" s="287"/>
      <c r="C35" s="288"/>
      <c r="D35" s="122"/>
      <c r="E35" s="123"/>
      <c r="F35" s="287"/>
      <c r="G35" s="288"/>
      <c r="H35" s="293"/>
    </row>
    <row r="36" spans="2:8" ht="15" customHeight="1">
      <c r="B36" s="289"/>
      <c r="C36" s="290"/>
      <c r="D36" s="122"/>
      <c r="E36" s="123"/>
      <c r="F36" s="289"/>
      <c r="G36" s="290"/>
      <c r="H36" s="294"/>
    </row>
    <row r="37" spans="2:8">
      <c r="B37" s="81"/>
      <c r="C37" s="81"/>
      <c r="D37" s="33">
        <f>IF(COUNT(D38:D45),AVERAGE(D38:D45),0)</f>
        <v>0</v>
      </c>
      <c r="E37" s="81" t="s">
        <v>47</v>
      </c>
      <c r="F37" s="34">
        <f>VLOOKUP(E37,Table7913[],2,FALSE)</f>
        <v>0</v>
      </c>
      <c r="G37" s="33">
        <f>D37*F37</f>
        <v>0</v>
      </c>
      <c r="H37" s="292"/>
    </row>
    <row r="38" spans="2:8" ht="15" customHeight="1">
      <c r="B38" s="285" t="s">
        <v>226</v>
      </c>
      <c r="C38" s="286"/>
      <c r="D38" s="82"/>
      <c r="E38" s="81"/>
      <c r="F38" s="285" t="s">
        <v>227</v>
      </c>
      <c r="G38" s="286"/>
      <c r="H38" s="293"/>
    </row>
    <row r="39" spans="2:8" ht="15" customHeight="1">
      <c r="B39" s="287"/>
      <c r="C39" s="288"/>
      <c r="D39" s="82"/>
      <c r="E39" s="81"/>
      <c r="F39" s="287"/>
      <c r="G39" s="288"/>
      <c r="H39" s="293"/>
    </row>
    <row r="40" spans="2:8" ht="15" customHeight="1">
      <c r="B40" s="287"/>
      <c r="C40" s="288"/>
      <c r="D40" s="82"/>
      <c r="E40" s="81"/>
      <c r="F40" s="287"/>
      <c r="G40" s="288"/>
      <c r="H40" s="293"/>
    </row>
    <row r="41" spans="2:8" ht="15" customHeight="1">
      <c r="B41" s="287"/>
      <c r="C41" s="288"/>
      <c r="D41" s="82"/>
      <c r="E41" s="81"/>
      <c r="F41" s="287"/>
      <c r="G41" s="288"/>
      <c r="H41" s="293"/>
    </row>
    <row r="42" spans="2:8" ht="15" customHeight="1">
      <c r="B42" s="287"/>
      <c r="C42" s="288"/>
      <c r="D42" s="122"/>
      <c r="E42" s="123"/>
      <c r="F42" s="287"/>
      <c r="G42" s="288"/>
      <c r="H42" s="293"/>
    </row>
    <row r="43" spans="2:8" ht="15" customHeight="1">
      <c r="B43" s="287"/>
      <c r="C43" s="288"/>
      <c r="D43" s="122"/>
      <c r="E43" s="123"/>
      <c r="F43" s="287"/>
      <c r="G43" s="288"/>
      <c r="H43" s="293"/>
    </row>
    <row r="44" spans="2:8" ht="15" customHeight="1">
      <c r="B44" s="287"/>
      <c r="C44" s="288"/>
      <c r="D44" s="122"/>
      <c r="E44" s="123"/>
      <c r="F44" s="287"/>
      <c r="G44" s="288"/>
      <c r="H44" s="293"/>
    </row>
    <row r="45" spans="2:8" ht="15" customHeight="1">
      <c r="B45" s="289"/>
      <c r="C45" s="290"/>
      <c r="D45" s="122"/>
      <c r="E45" s="123"/>
      <c r="F45" s="289"/>
      <c r="G45" s="290"/>
      <c r="H45" s="294"/>
    </row>
    <row r="46" spans="2:8">
      <c r="B46" s="81"/>
      <c r="C46" s="81"/>
      <c r="D46" s="33">
        <f>IF(COUNT(D47:D54),AVERAGE(D47:D54),0)</f>
        <v>0</v>
      </c>
      <c r="E46" s="81" t="s">
        <v>47</v>
      </c>
      <c r="F46" s="34">
        <f>VLOOKUP(E46,Table7913[],2,FALSE)</f>
        <v>0</v>
      </c>
      <c r="G46" s="33">
        <f>D46*F46</f>
        <v>0</v>
      </c>
      <c r="H46" s="292"/>
    </row>
    <row r="47" spans="2:8" ht="15" customHeight="1">
      <c r="B47" s="285" t="s">
        <v>226</v>
      </c>
      <c r="C47" s="286"/>
      <c r="D47" s="82"/>
      <c r="E47" s="81"/>
      <c r="F47" s="285" t="s">
        <v>227</v>
      </c>
      <c r="G47" s="286"/>
      <c r="H47" s="293"/>
    </row>
    <row r="48" spans="2:8" ht="15" customHeight="1">
      <c r="B48" s="287"/>
      <c r="C48" s="288"/>
      <c r="D48" s="82"/>
      <c r="E48" s="81"/>
      <c r="F48" s="287"/>
      <c r="G48" s="288"/>
      <c r="H48" s="293"/>
    </row>
    <row r="49" spans="2:8" ht="15" customHeight="1">
      <c r="B49" s="287"/>
      <c r="C49" s="288"/>
      <c r="D49" s="82"/>
      <c r="E49" s="81"/>
      <c r="F49" s="287"/>
      <c r="G49" s="288"/>
      <c r="H49" s="293"/>
    </row>
    <row r="50" spans="2:8" ht="15" customHeight="1">
      <c r="B50" s="287"/>
      <c r="C50" s="288"/>
      <c r="D50" s="82"/>
      <c r="E50" s="81"/>
      <c r="F50" s="287"/>
      <c r="G50" s="288"/>
      <c r="H50" s="293"/>
    </row>
    <row r="51" spans="2:8" ht="15" customHeight="1">
      <c r="B51" s="287"/>
      <c r="C51" s="288"/>
      <c r="D51" s="122"/>
      <c r="E51" s="123"/>
      <c r="F51" s="287"/>
      <c r="G51" s="288"/>
      <c r="H51" s="293"/>
    </row>
    <row r="52" spans="2:8" ht="15" customHeight="1">
      <c r="B52" s="287"/>
      <c r="C52" s="288"/>
      <c r="D52" s="122"/>
      <c r="E52" s="123"/>
      <c r="F52" s="287"/>
      <c r="G52" s="288"/>
      <c r="H52" s="293"/>
    </row>
    <row r="53" spans="2:8" ht="15" customHeight="1">
      <c r="B53" s="287"/>
      <c r="C53" s="288"/>
      <c r="D53" s="122"/>
      <c r="E53" s="123"/>
      <c r="F53" s="287"/>
      <c r="G53" s="288"/>
      <c r="H53" s="293"/>
    </row>
    <row r="54" spans="2:8" ht="15" customHeight="1">
      <c r="B54" s="289"/>
      <c r="C54" s="290"/>
      <c r="D54" s="122"/>
      <c r="E54" s="123"/>
      <c r="F54" s="289"/>
      <c r="G54" s="290"/>
      <c r="H54" s="294"/>
    </row>
    <row r="55" spans="2:8">
      <c r="B55" s="81"/>
      <c r="C55" s="81"/>
      <c r="D55" s="33">
        <f>IF(COUNT(D56:D63),AVERAGE(D56:D63),0)</f>
        <v>0</v>
      </c>
      <c r="E55" s="81" t="s">
        <v>47</v>
      </c>
      <c r="F55" s="34">
        <f>VLOOKUP(E55,Table7913[],2,FALSE)</f>
        <v>0</v>
      </c>
      <c r="G55" s="33">
        <f>D55*F55</f>
        <v>0</v>
      </c>
      <c r="H55" s="292"/>
    </row>
    <row r="56" spans="2:8" ht="15" customHeight="1">
      <c r="B56" s="285" t="s">
        <v>226</v>
      </c>
      <c r="C56" s="286"/>
      <c r="D56" s="82"/>
      <c r="E56" s="81"/>
      <c r="F56" s="285" t="s">
        <v>227</v>
      </c>
      <c r="G56" s="286"/>
      <c r="H56" s="293"/>
    </row>
    <row r="57" spans="2:8" ht="15" customHeight="1">
      <c r="B57" s="287"/>
      <c r="C57" s="288"/>
      <c r="D57" s="82"/>
      <c r="E57" s="81"/>
      <c r="F57" s="287"/>
      <c r="G57" s="288"/>
      <c r="H57" s="293"/>
    </row>
    <row r="58" spans="2:8" ht="15" customHeight="1">
      <c r="B58" s="287"/>
      <c r="C58" s="288"/>
      <c r="D58" s="82"/>
      <c r="E58" s="81"/>
      <c r="F58" s="287"/>
      <c r="G58" s="288"/>
      <c r="H58" s="293"/>
    </row>
    <row r="59" spans="2:8" ht="15" customHeight="1">
      <c r="B59" s="287"/>
      <c r="C59" s="288"/>
      <c r="D59" s="82"/>
      <c r="E59" s="81"/>
      <c r="F59" s="287"/>
      <c r="G59" s="288"/>
      <c r="H59" s="293"/>
    </row>
    <row r="60" spans="2:8" ht="15" customHeight="1">
      <c r="B60" s="287"/>
      <c r="C60" s="288"/>
      <c r="D60" s="122"/>
      <c r="E60" s="123"/>
      <c r="F60" s="287"/>
      <c r="G60" s="288"/>
      <c r="H60" s="293"/>
    </row>
    <row r="61" spans="2:8" ht="15" customHeight="1">
      <c r="B61" s="287"/>
      <c r="C61" s="288"/>
      <c r="D61" s="122"/>
      <c r="E61" s="123"/>
      <c r="F61" s="287"/>
      <c r="G61" s="288"/>
      <c r="H61" s="293"/>
    </row>
    <row r="62" spans="2:8" ht="15" customHeight="1">
      <c r="B62" s="287"/>
      <c r="C62" s="288"/>
      <c r="D62" s="122"/>
      <c r="E62" s="123"/>
      <c r="F62" s="287"/>
      <c r="G62" s="288"/>
      <c r="H62" s="293"/>
    </row>
    <row r="63" spans="2:8" ht="15" customHeight="1">
      <c r="B63" s="289"/>
      <c r="C63" s="290"/>
      <c r="D63" s="122"/>
      <c r="E63" s="123"/>
      <c r="F63" s="289"/>
      <c r="G63" s="290"/>
      <c r="H63" s="294"/>
    </row>
    <row r="64" spans="2:8">
      <c r="B64" s="81"/>
      <c r="C64" s="81"/>
      <c r="D64" s="33">
        <f>IF(COUNT(D65:D72),AVERAGE(D65:D72),0)</f>
        <v>0</v>
      </c>
      <c r="E64" s="81" t="s">
        <v>47</v>
      </c>
      <c r="F64" s="34">
        <f>VLOOKUP(E64,Table7913[],2,FALSE)</f>
        <v>0</v>
      </c>
      <c r="G64" s="33">
        <f>D64*F64</f>
        <v>0</v>
      </c>
      <c r="H64" s="292"/>
    </row>
    <row r="65" spans="2:8" ht="15" customHeight="1">
      <c r="B65" s="285" t="s">
        <v>226</v>
      </c>
      <c r="C65" s="286"/>
      <c r="D65" s="82"/>
      <c r="E65" s="81"/>
      <c r="F65" s="285" t="s">
        <v>227</v>
      </c>
      <c r="G65" s="286"/>
      <c r="H65" s="293"/>
    </row>
    <row r="66" spans="2:8" ht="15" customHeight="1">
      <c r="B66" s="287"/>
      <c r="C66" s="288"/>
      <c r="D66" s="82"/>
      <c r="E66" s="81"/>
      <c r="F66" s="287"/>
      <c r="G66" s="288"/>
      <c r="H66" s="293"/>
    </row>
    <row r="67" spans="2:8" ht="15" customHeight="1">
      <c r="B67" s="287"/>
      <c r="C67" s="288"/>
      <c r="D67" s="82"/>
      <c r="E67" s="81"/>
      <c r="F67" s="287"/>
      <c r="G67" s="288"/>
      <c r="H67" s="293"/>
    </row>
    <row r="68" spans="2:8" ht="15" customHeight="1">
      <c r="B68" s="287"/>
      <c r="C68" s="288"/>
      <c r="D68" s="82"/>
      <c r="E68" s="81"/>
      <c r="F68" s="287"/>
      <c r="G68" s="288"/>
      <c r="H68" s="293"/>
    </row>
    <row r="69" spans="2:8" ht="15" customHeight="1">
      <c r="B69" s="287"/>
      <c r="C69" s="288"/>
      <c r="D69" s="122"/>
      <c r="E69" s="123"/>
      <c r="F69" s="287"/>
      <c r="G69" s="288"/>
      <c r="H69" s="293"/>
    </row>
    <row r="70" spans="2:8" ht="15" customHeight="1">
      <c r="B70" s="287"/>
      <c r="C70" s="288"/>
      <c r="D70" s="122"/>
      <c r="E70" s="123"/>
      <c r="F70" s="287"/>
      <c r="G70" s="288"/>
      <c r="H70" s="293"/>
    </row>
    <row r="71" spans="2:8" ht="15" customHeight="1">
      <c r="B71" s="287"/>
      <c r="C71" s="288"/>
      <c r="D71" s="122"/>
      <c r="E71" s="123"/>
      <c r="F71" s="287"/>
      <c r="G71" s="288"/>
      <c r="H71" s="293"/>
    </row>
    <row r="72" spans="2:8" ht="15" customHeight="1">
      <c r="B72" s="289"/>
      <c r="C72" s="290"/>
      <c r="D72" s="122"/>
      <c r="E72" s="123"/>
      <c r="F72" s="289"/>
      <c r="G72" s="290"/>
      <c r="H72" s="294"/>
    </row>
    <row r="73" spans="2:8">
      <c r="B73" s="81"/>
      <c r="C73" s="81"/>
      <c r="D73" s="33">
        <f>IF(COUNT(D74:D81),AVERAGE(D74:D81),0)</f>
        <v>0</v>
      </c>
      <c r="E73" s="81" t="s">
        <v>47</v>
      </c>
      <c r="F73" s="34">
        <f>VLOOKUP(E73,Table7913[],2,FALSE)</f>
        <v>0</v>
      </c>
      <c r="G73" s="33">
        <f>D73*F73</f>
        <v>0</v>
      </c>
      <c r="H73" s="292"/>
    </row>
    <row r="74" spans="2:8" ht="15" customHeight="1">
      <c r="B74" s="285" t="s">
        <v>226</v>
      </c>
      <c r="C74" s="286"/>
      <c r="D74" s="82"/>
      <c r="E74" s="81"/>
      <c r="F74" s="285" t="s">
        <v>227</v>
      </c>
      <c r="G74" s="286"/>
      <c r="H74" s="293"/>
    </row>
    <row r="75" spans="2:8" ht="15" customHeight="1">
      <c r="B75" s="287"/>
      <c r="C75" s="288"/>
      <c r="D75" s="82"/>
      <c r="E75" s="81"/>
      <c r="F75" s="287"/>
      <c r="G75" s="288"/>
      <c r="H75" s="293"/>
    </row>
    <row r="76" spans="2:8" ht="15" customHeight="1">
      <c r="B76" s="287"/>
      <c r="C76" s="288"/>
      <c r="D76" s="82"/>
      <c r="E76" s="81"/>
      <c r="F76" s="287"/>
      <c r="G76" s="288"/>
      <c r="H76" s="293"/>
    </row>
    <row r="77" spans="2:8" ht="15" customHeight="1">
      <c r="B77" s="287"/>
      <c r="C77" s="288"/>
      <c r="D77" s="82"/>
      <c r="E77" s="81"/>
      <c r="F77" s="287"/>
      <c r="G77" s="288"/>
      <c r="H77" s="293"/>
    </row>
    <row r="78" spans="2:8" ht="15" customHeight="1">
      <c r="B78" s="287"/>
      <c r="C78" s="288"/>
      <c r="D78" s="122"/>
      <c r="E78" s="123"/>
      <c r="F78" s="287"/>
      <c r="G78" s="288"/>
      <c r="H78" s="293"/>
    </row>
    <row r="79" spans="2:8" ht="15" customHeight="1">
      <c r="B79" s="287"/>
      <c r="C79" s="288"/>
      <c r="D79" s="122"/>
      <c r="E79" s="123"/>
      <c r="F79" s="287"/>
      <c r="G79" s="288"/>
      <c r="H79" s="293"/>
    </row>
    <row r="80" spans="2:8" ht="15" customHeight="1">
      <c r="B80" s="287"/>
      <c r="C80" s="288"/>
      <c r="D80" s="122"/>
      <c r="E80" s="123"/>
      <c r="F80" s="287"/>
      <c r="G80" s="288"/>
      <c r="H80" s="293"/>
    </row>
    <row r="81" spans="2:8" ht="15" customHeight="1">
      <c r="B81" s="289"/>
      <c r="C81" s="290"/>
      <c r="D81" s="122"/>
      <c r="E81" s="123"/>
      <c r="F81" s="289"/>
      <c r="G81" s="290"/>
      <c r="H81" s="294"/>
    </row>
    <row r="82" spans="2:8">
      <c r="B82" s="81"/>
      <c r="C82" s="81"/>
      <c r="D82" s="33">
        <f>IF(COUNT(D83:D90),AVERAGE(D83:D90),0)</f>
        <v>0</v>
      </c>
      <c r="E82" s="81" t="s">
        <v>47</v>
      </c>
      <c r="F82" s="34">
        <f>VLOOKUP(E82,Table7913[],2,FALSE)</f>
        <v>0</v>
      </c>
      <c r="G82" s="33">
        <f>D82*F82</f>
        <v>0</v>
      </c>
      <c r="H82" s="292"/>
    </row>
    <row r="83" spans="2:8" ht="15" customHeight="1">
      <c r="B83" s="285" t="s">
        <v>226</v>
      </c>
      <c r="C83" s="286"/>
      <c r="D83" s="82"/>
      <c r="E83" s="81"/>
      <c r="F83" s="285" t="s">
        <v>227</v>
      </c>
      <c r="G83" s="286"/>
      <c r="H83" s="293"/>
    </row>
    <row r="84" spans="2:8" ht="15" customHeight="1">
      <c r="B84" s="287"/>
      <c r="C84" s="288"/>
      <c r="D84" s="82"/>
      <c r="E84" s="81"/>
      <c r="F84" s="287"/>
      <c r="G84" s="288"/>
      <c r="H84" s="293"/>
    </row>
    <row r="85" spans="2:8" ht="15" customHeight="1">
      <c r="B85" s="287"/>
      <c r="C85" s="288"/>
      <c r="D85" s="82"/>
      <c r="E85" s="81"/>
      <c r="F85" s="287"/>
      <c r="G85" s="288"/>
      <c r="H85" s="293"/>
    </row>
    <row r="86" spans="2:8" ht="15" customHeight="1">
      <c r="B86" s="287"/>
      <c r="C86" s="288"/>
      <c r="D86" s="82"/>
      <c r="E86" s="81"/>
      <c r="F86" s="287"/>
      <c r="G86" s="288"/>
      <c r="H86" s="293"/>
    </row>
    <row r="87" spans="2:8" ht="15" customHeight="1">
      <c r="B87" s="287"/>
      <c r="C87" s="288"/>
      <c r="D87" s="122"/>
      <c r="E87" s="123"/>
      <c r="F87" s="287"/>
      <c r="G87" s="288"/>
      <c r="H87" s="293"/>
    </row>
    <row r="88" spans="2:8" ht="15" customHeight="1">
      <c r="B88" s="287"/>
      <c r="C88" s="288"/>
      <c r="D88" s="122"/>
      <c r="E88" s="123"/>
      <c r="F88" s="287"/>
      <c r="G88" s="288"/>
      <c r="H88" s="293"/>
    </row>
    <row r="89" spans="2:8" ht="15" customHeight="1">
      <c r="B89" s="287"/>
      <c r="C89" s="288"/>
      <c r="D89" s="122"/>
      <c r="E89" s="123"/>
      <c r="F89" s="287"/>
      <c r="G89" s="288"/>
      <c r="H89" s="293"/>
    </row>
    <row r="90" spans="2:8" ht="15" customHeight="1">
      <c r="B90" s="289"/>
      <c r="C90" s="290"/>
      <c r="D90" s="122"/>
      <c r="E90" s="123"/>
      <c r="F90" s="289"/>
      <c r="G90" s="290"/>
      <c r="H90" s="294"/>
    </row>
    <row r="92" spans="2:8" ht="21" customHeight="1">
      <c r="B92" s="284" t="s">
        <v>228</v>
      </c>
      <c r="C92" s="284"/>
      <c r="D92" s="32">
        <f>SUM($G$10,$G$19,$G$28,$G$37,$G$46,$G$55,$G$64,$G$73,$G$82)</f>
        <v>0</v>
      </c>
      <c r="E92" s="291" t="s">
        <v>215</v>
      </c>
      <c r="F92" s="291"/>
      <c r="G92" s="291"/>
      <c r="H92" s="291"/>
    </row>
    <row r="93" spans="2:8" ht="16.5" customHeight="1">
      <c r="E93" s="125"/>
      <c r="F93" s="125"/>
      <c r="G93" s="125"/>
      <c r="H93" s="125"/>
    </row>
    <row r="94" spans="2:8">
      <c r="E94" s="124"/>
      <c r="F94" s="124"/>
      <c r="G94" s="124"/>
      <c r="H94" s="124"/>
    </row>
  </sheetData>
  <sheetProtection algorithmName="SHA-512" hashValue="WANLhEmAjiR1es81jMGYL9Cvt/STQkkzkO2D6wVd68VVgVxHu6c/1fhPp4khvROqykStS+IqGBcvWExsBQHhZQ==" saltValue="5nKecCk+Kkda05YG/nFI4A==" spinCount="100000" sheet="1" objects="1" scenarios="1" selectLockedCells="1"/>
  <mergeCells count="33">
    <mergeCell ref="H19:H27"/>
    <mergeCell ref="H28:H36"/>
    <mergeCell ref="H37:H45"/>
    <mergeCell ref="H46:H54"/>
    <mergeCell ref="H55:H63"/>
    <mergeCell ref="B20:C27"/>
    <mergeCell ref="B29:C36"/>
    <mergeCell ref="B38:C45"/>
    <mergeCell ref="F11:G18"/>
    <mergeCell ref="F20:G27"/>
    <mergeCell ref="F29:G36"/>
    <mergeCell ref="F38:G45"/>
    <mergeCell ref="H10:H18"/>
    <mergeCell ref="C2:D2"/>
    <mergeCell ref="B4:H5"/>
    <mergeCell ref="F7:H7"/>
    <mergeCell ref="B7:D7"/>
    <mergeCell ref="B11:C18"/>
    <mergeCell ref="B92:C92"/>
    <mergeCell ref="F83:G90"/>
    <mergeCell ref="F47:G54"/>
    <mergeCell ref="F56:G63"/>
    <mergeCell ref="F65:G72"/>
    <mergeCell ref="F74:G81"/>
    <mergeCell ref="E92:H92"/>
    <mergeCell ref="B74:C81"/>
    <mergeCell ref="B83:C90"/>
    <mergeCell ref="B47:C54"/>
    <mergeCell ref="B56:C63"/>
    <mergeCell ref="B65:C72"/>
    <mergeCell ref="H64:H72"/>
    <mergeCell ref="H73:H81"/>
    <mergeCell ref="H82:H90"/>
  </mergeCells>
  <conditionalFormatting sqref="E92:E93">
    <cfRule type="expression" dxfId="11" priority="22">
      <formula>$E$92="This applicant's income does not qualify for state funding. See 'Next Steps' section on the Instructions tab."</formula>
    </cfRule>
    <cfRule type="expression" dxfId="10" priority="23">
      <formula>$E$92="This applicant's income qualifies for state funding. See 'Next Steps' section on the Instructions tab."</formula>
    </cfRule>
  </conditionalFormatting>
  <dataValidations count="1">
    <dataValidation type="whole" allowBlank="1" showInputMessage="1" showErrorMessage="1" sqref="E7" xr:uid="{05B09BA4-3CAC-4E86-932A-3D3CB1863BA8}">
      <formula1>1</formula1>
      <formula2>30</formula2>
    </dataValidation>
  </dataValidations>
  <hyperlinks>
    <hyperlink ref="E92:H92" location="'Instructions &amp; Eligibility Test'!A1" display="Click here to return to the instructions tab." xr:uid="{80F6FCCB-E607-4E2F-AE7C-7F2F76555663}"/>
  </hyperlinks>
  <pageMargins left="0.7" right="0.7" top="0.75" bottom="0.75" header="0.3" footer="0.3"/>
  <pageSetup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52FA2B47-CF41-41AA-B338-B6359D6E5D43}">
          <x14:formula1>
            <xm:f>reference!$D$3:$D$7</xm:f>
          </x14:formula1>
          <xm:sqref>E10 E19 E28 E37 E46 E55 E64 E73 E82</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3F042-6387-4649-83D2-7C3FF6881A8D}">
  <sheetPr codeName="Sheet9">
    <tabColor theme="7" tint="0.59999389629810485"/>
  </sheetPr>
  <dimension ref="B2:I52"/>
  <sheetViews>
    <sheetView showGridLines="0" workbookViewId="0">
      <selection activeCell="C4" sqref="C4"/>
    </sheetView>
  </sheetViews>
  <sheetFormatPr defaultRowHeight="14.45"/>
  <cols>
    <col min="1" max="1" width="3" customWidth="1"/>
    <col min="2" max="2" width="51.140625" customWidth="1"/>
    <col min="3" max="3" width="20.42578125" customWidth="1"/>
    <col min="4" max="4" width="18.85546875" bestFit="1" customWidth="1"/>
    <col min="5" max="5" width="18.5703125" bestFit="1" customWidth="1"/>
    <col min="6" max="6" width="32.85546875" customWidth="1"/>
    <col min="7" max="7" width="40.42578125" customWidth="1"/>
  </cols>
  <sheetData>
    <row r="2" spans="2:9">
      <c r="B2" s="50" t="s">
        <v>5</v>
      </c>
      <c r="C2" s="304">
        <f>'Instructions &amp; Eligibility Test'!G14</f>
        <v>0</v>
      </c>
      <c r="D2" s="304"/>
      <c r="E2" s="304"/>
      <c r="F2" s="304"/>
    </row>
    <row r="4" spans="2:9">
      <c r="B4" s="35" t="s">
        <v>229</v>
      </c>
      <c r="C4" s="89"/>
      <c r="D4" s="305" t="s">
        <v>230</v>
      </c>
      <c r="E4" s="306"/>
      <c r="F4" s="307"/>
      <c r="I4" s="24"/>
    </row>
    <row r="5" spans="2:9">
      <c r="B5" s="38"/>
      <c r="C5" s="37"/>
      <c r="D5" s="51"/>
      <c r="I5" s="24"/>
    </row>
    <row r="6" spans="2:9" ht="21">
      <c r="B6" s="308" t="s">
        <v>231</v>
      </c>
      <c r="C6" s="309"/>
      <c r="D6" s="309"/>
      <c r="E6" s="309"/>
      <c r="F6" s="309"/>
      <c r="G6" s="310"/>
      <c r="I6" s="24"/>
    </row>
    <row r="7" spans="2:9">
      <c r="B7" s="62"/>
      <c r="C7" s="64"/>
      <c r="D7" s="64"/>
      <c r="E7" s="64"/>
      <c r="F7" s="65"/>
      <c r="G7" s="132" t="s">
        <v>225</v>
      </c>
      <c r="I7" s="24"/>
    </row>
    <row r="8" spans="2:9">
      <c r="B8" s="61" t="s">
        <v>232</v>
      </c>
      <c r="C8" s="87"/>
      <c r="D8" s="66" t="s">
        <v>233</v>
      </c>
      <c r="E8" s="64"/>
      <c r="F8" s="65"/>
      <c r="G8" s="292"/>
      <c r="I8" s="24"/>
    </row>
    <row r="9" spans="2:9">
      <c r="B9" s="61"/>
      <c r="C9" s="70"/>
      <c r="D9" s="64"/>
      <c r="E9" s="64"/>
      <c r="F9" s="65"/>
      <c r="G9" s="293"/>
      <c r="I9" s="24"/>
    </row>
    <row r="10" spans="2:9" ht="14.45" customHeight="1">
      <c r="B10" s="61" t="s">
        <v>234</v>
      </c>
      <c r="C10" s="135"/>
      <c r="D10" s="311" t="s">
        <v>235</v>
      </c>
      <c r="E10" s="311"/>
      <c r="F10" s="311"/>
      <c r="G10" s="293"/>
      <c r="I10" s="24"/>
    </row>
    <row r="11" spans="2:9">
      <c r="B11" s="61"/>
      <c r="C11" s="70"/>
      <c r="D11" s="311"/>
      <c r="E11" s="311"/>
      <c r="F11" s="311"/>
      <c r="G11" s="293"/>
      <c r="I11" s="24"/>
    </row>
    <row r="12" spans="2:9">
      <c r="B12" s="93" t="s">
        <v>236</v>
      </c>
      <c r="C12" s="136"/>
      <c r="D12" s="311"/>
      <c r="E12" s="311"/>
      <c r="F12" s="311"/>
      <c r="G12" s="293"/>
      <c r="I12" s="24"/>
    </row>
    <row r="13" spans="2:9">
      <c r="B13" s="109"/>
      <c r="C13" s="107"/>
      <c r="D13" s="311"/>
      <c r="E13" s="311"/>
      <c r="F13" s="311"/>
      <c r="G13" s="293"/>
      <c r="I13" s="24"/>
    </row>
    <row r="14" spans="2:9">
      <c r="B14" s="109" t="s">
        <v>237</v>
      </c>
      <c r="C14" s="112"/>
      <c r="D14" s="110" t="s">
        <v>238</v>
      </c>
      <c r="E14" s="107"/>
      <c r="F14" s="108"/>
      <c r="G14" s="293"/>
      <c r="I14" s="24"/>
    </row>
    <row r="15" spans="2:9">
      <c r="B15" s="109"/>
      <c r="C15" s="110"/>
      <c r="D15" s="110"/>
      <c r="E15" s="107"/>
      <c r="F15" s="108"/>
      <c r="G15" s="293"/>
      <c r="I15" s="24"/>
    </row>
    <row r="16" spans="2:9">
      <c r="B16" s="109" t="s">
        <v>239</v>
      </c>
      <c r="C16" s="111" t="str">
        <f>IFERROR($C$12/$C$14,"$0.00")</f>
        <v>$0.00</v>
      </c>
      <c r="D16" s="110"/>
      <c r="E16" s="107"/>
      <c r="F16" s="108"/>
      <c r="G16" s="293"/>
      <c r="I16" s="24"/>
    </row>
    <row r="17" spans="2:9">
      <c r="B17" s="63"/>
      <c r="C17" s="71"/>
      <c r="D17" s="67"/>
      <c r="E17" s="68"/>
      <c r="F17" s="69"/>
      <c r="G17" s="294"/>
      <c r="I17" s="24"/>
    </row>
    <row r="18" spans="2:9">
      <c r="B18" s="62"/>
      <c r="C18" s="64"/>
      <c r="D18" s="64"/>
      <c r="E18" s="64"/>
      <c r="F18" s="65"/>
      <c r="G18" s="132" t="s">
        <v>225</v>
      </c>
      <c r="I18" s="24"/>
    </row>
    <row r="19" spans="2:9">
      <c r="B19" s="61" t="s">
        <v>232</v>
      </c>
      <c r="C19" s="87"/>
      <c r="D19" s="66" t="s">
        <v>233</v>
      </c>
      <c r="E19" s="64"/>
      <c r="F19" s="65"/>
      <c r="G19" s="292"/>
      <c r="I19" s="24"/>
    </row>
    <row r="20" spans="2:9">
      <c r="B20" s="61"/>
      <c r="C20" s="70"/>
      <c r="D20" s="64"/>
      <c r="E20" s="64"/>
      <c r="F20" s="65"/>
      <c r="G20" s="293"/>
      <c r="I20" s="24"/>
    </row>
    <row r="21" spans="2:9" ht="14.45" customHeight="1">
      <c r="B21" s="61" t="s">
        <v>234</v>
      </c>
      <c r="C21" s="135"/>
      <c r="D21" s="311" t="s">
        <v>235</v>
      </c>
      <c r="E21" s="311"/>
      <c r="F21" s="311"/>
      <c r="G21" s="293"/>
      <c r="I21" s="24"/>
    </row>
    <row r="22" spans="2:9">
      <c r="B22" s="61"/>
      <c r="C22" s="70"/>
      <c r="D22" s="311"/>
      <c r="E22" s="311"/>
      <c r="F22" s="311"/>
      <c r="G22" s="293"/>
      <c r="I22" s="24"/>
    </row>
    <row r="23" spans="2:9">
      <c r="B23" s="93" t="s">
        <v>236</v>
      </c>
      <c r="C23" s="136"/>
      <c r="D23" s="311"/>
      <c r="E23" s="311"/>
      <c r="F23" s="311"/>
      <c r="G23" s="293"/>
      <c r="I23" s="24"/>
    </row>
    <row r="24" spans="2:9">
      <c r="B24" s="109"/>
      <c r="C24" s="107"/>
      <c r="D24" s="311"/>
      <c r="E24" s="311"/>
      <c r="F24" s="311"/>
      <c r="G24" s="293"/>
      <c r="I24" s="24"/>
    </row>
    <row r="25" spans="2:9">
      <c r="B25" s="109" t="s">
        <v>237</v>
      </c>
      <c r="C25" s="112"/>
      <c r="D25" s="110" t="s">
        <v>238</v>
      </c>
      <c r="E25" s="107"/>
      <c r="F25" s="108"/>
      <c r="G25" s="293"/>
      <c r="I25" s="24"/>
    </row>
    <row r="26" spans="2:9">
      <c r="B26" s="109"/>
      <c r="C26" s="110"/>
      <c r="D26" s="110"/>
      <c r="E26" s="107"/>
      <c r="F26" s="108"/>
      <c r="G26" s="293"/>
      <c r="I26" s="24"/>
    </row>
    <row r="27" spans="2:9">
      <c r="B27" s="109" t="s">
        <v>239</v>
      </c>
      <c r="C27" s="111" t="str">
        <f>IFERROR($C$23/$C$25,"$0.00")</f>
        <v>$0.00</v>
      </c>
      <c r="D27" s="110"/>
      <c r="E27" s="107"/>
      <c r="F27" s="108"/>
      <c r="G27" s="293"/>
      <c r="I27" s="24"/>
    </row>
    <row r="28" spans="2:9">
      <c r="B28" s="63"/>
      <c r="C28" s="71"/>
      <c r="D28" s="67"/>
      <c r="E28" s="68"/>
      <c r="F28" s="69"/>
      <c r="G28" s="294"/>
      <c r="I28" s="24"/>
    </row>
    <row r="29" spans="2:9">
      <c r="B29" s="62"/>
      <c r="C29" s="64"/>
      <c r="D29" s="64"/>
      <c r="E29" s="64"/>
      <c r="F29" s="65"/>
      <c r="G29" s="132" t="s">
        <v>225</v>
      </c>
      <c r="I29" s="24"/>
    </row>
    <row r="30" spans="2:9">
      <c r="B30" s="61" t="s">
        <v>232</v>
      </c>
      <c r="C30" s="87"/>
      <c r="D30" s="66" t="s">
        <v>233</v>
      </c>
      <c r="E30" s="64"/>
      <c r="F30" s="65"/>
      <c r="G30" s="292"/>
      <c r="I30" s="24"/>
    </row>
    <row r="31" spans="2:9">
      <c r="B31" s="61"/>
      <c r="C31" s="70"/>
      <c r="D31" s="64"/>
      <c r="E31" s="64"/>
      <c r="F31" s="65"/>
      <c r="G31" s="293"/>
      <c r="I31" s="24"/>
    </row>
    <row r="32" spans="2:9" ht="14.45" customHeight="1">
      <c r="B32" s="61" t="s">
        <v>234</v>
      </c>
      <c r="C32" s="135"/>
      <c r="D32" s="311" t="s">
        <v>235</v>
      </c>
      <c r="E32" s="311"/>
      <c r="F32" s="311"/>
      <c r="G32" s="293"/>
      <c r="I32" s="24"/>
    </row>
    <row r="33" spans="2:9">
      <c r="B33" s="61"/>
      <c r="C33" s="70"/>
      <c r="D33" s="311"/>
      <c r="E33" s="311"/>
      <c r="F33" s="311"/>
      <c r="G33" s="293"/>
      <c r="I33" s="24"/>
    </row>
    <row r="34" spans="2:9">
      <c r="B34" s="93" t="s">
        <v>236</v>
      </c>
      <c r="C34" s="136"/>
      <c r="D34" s="311"/>
      <c r="E34" s="311"/>
      <c r="F34" s="311"/>
      <c r="G34" s="293"/>
      <c r="I34" s="24"/>
    </row>
    <row r="35" spans="2:9">
      <c r="B35" s="109"/>
      <c r="C35" s="107"/>
      <c r="D35" s="311"/>
      <c r="E35" s="311"/>
      <c r="F35" s="311"/>
      <c r="G35" s="293"/>
      <c r="I35" s="24"/>
    </row>
    <row r="36" spans="2:9">
      <c r="B36" s="109" t="s">
        <v>237</v>
      </c>
      <c r="C36" s="112"/>
      <c r="D36" s="110" t="s">
        <v>238</v>
      </c>
      <c r="E36" s="107"/>
      <c r="F36" s="108"/>
      <c r="G36" s="293"/>
      <c r="I36" s="24"/>
    </row>
    <row r="37" spans="2:9">
      <c r="B37" s="109"/>
      <c r="C37" s="110"/>
      <c r="D37" s="110"/>
      <c r="E37" s="107"/>
      <c r="F37" s="108"/>
      <c r="G37" s="293"/>
      <c r="I37" s="24"/>
    </row>
    <row r="38" spans="2:9">
      <c r="B38" s="109" t="s">
        <v>239</v>
      </c>
      <c r="C38" s="111" t="str">
        <f>IFERROR($C$34/$C$36,"$0.00")</f>
        <v>$0.00</v>
      </c>
      <c r="D38" s="110"/>
      <c r="E38" s="107"/>
      <c r="F38" s="108"/>
      <c r="G38" s="293"/>
      <c r="I38" s="24"/>
    </row>
    <row r="39" spans="2:9">
      <c r="B39" s="63"/>
      <c r="C39" s="71"/>
      <c r="D39" s="67"/>
      <c r="E39" s="68"/>
      <c r="F39" s="69"/>
      <c r="G39" s="294"/>
      <c r="I39" s="24"/>
    </row>
    <row r="40" spans="2:9">
      <c r="B40" s="62"/>
      <c r="C40" s="64"/>
      <c r="D40" s="64"/>
      <c r="E40" s="64"/>
      <c r="F40" s="65"/>
      <c r="G40" s="132" t="s">
        <v>225</v>
      </c>
      <c r="I40" s="24"/>
    </row>
    <row r="41" spans="2:9">
      <c r="B41" s="61" t="s">
        <v>232</v>
      </c>
      <c r="C41" s="87"/>
      <c r="D41" s="66" t="s">
        <v>233</v>
      </c>
      <c r="E41" s="64"/>
      <c r="F41" s="65"/>
      <c r="G41" s="292"/>
      <c r="I41" s="24"/>
    </row>
    <row r="42" spans="2:9">
      <c r="B42" s="61"/>
      <c r="C42" s="70"/>
      <c r="D42" s="64"/>
      <c r="E42" s="64"/>
      <c r="F42" s="65"/>
      <c r="G42" s="293"/>
      <c r="I42" s="24"/>
    </row>
    <row r="43" spans="2:9" ht="14.45" customHeight="1">
      <c r="B43" s="61" t="s">
        <v>234</v>
      </c>
      <c r="C43" s="135"/>
      <c r="D43" s="311" t="s">
        <v>235</v>
      </c>
      <c r="E43" s="311"/>
      <c r="F43" s="311"/>
      <c r="G43" s="293"/>
      <c r="I43" s="24"/>
    </row>
    <row r="44" spans="2:9">
      <c r="B44" s="61"/>
      <c r="C44" s="70"/>
      <c r="D44" s="311"/>
      <c r="E44" s="311"/>
      <c r="F44" s="311"/>
      <c r="G44" s="293"/>
      <c r="I44" s="24"/>
    </row>
    <row r="45" spans="2:9">
      <c r="B45" s="93" t="s">
        <v>236</v>
      </c>
      <c r="C45" s="136"/>
      <c r="D45" s="311"/>
      <c r="E45" s="311"/>
      <c r="F45" s="311"/>
      <c r="G45" s="293"/>
      <c r="I45" s="24"/>
    </row>
    <row r="46" spans="2:9">
      <c r="B46" s="109"/>
      <c r="C46" s="107"/>
      <c r="D46" s="311"/>
      <c r="E46" s="311"/>
      <c r="F46" s="311"/>
      <c r="G46" s="293"/>
      <c r="I46" s="24"/>
    </row>
    <row r="47" spans="2:9">
      <c r="B47" s="109" t="s">
        <v>237</v>
      </c>
      <c r="C47" s="112"/>
      <c r="D47" s="110" t="s">
        <v>238</v>
      </c>
      <c r="E47" s="107"/>
      <c r="F47" s="108"/>
      <c r="G47" s="293"/>
      <c r="I47" s="24"/>
    </row>
    <row r="48" spans="2:9">
      <c r="B48" s="109"/>
      <c r="C48" s="110"/>
      <c r="D48" s="110"/>
      <c r="E48" s="107"/>
      <c r="F48" s="108"/>
      <c r="G48" s="293"/>
      <c r="I48" s="24"/>
    </row>
    <row r="49" spans="2:9">
      <c r="B49" s="109" t="s">
        <v>239</v>
      </c>
      <c r="C49" s="111" t="str">
        <f>IFERROR($C$45/$C$47,"$0.00")</f>
        <v>$0.00</v>
      </c>
      <c r="D49" s="110"/>
      <c r="E49" s="107"/>
      <c r="F49" s="108"/>
      <c r="G49" s="293"/>
      <c r="I49" s="24"/>
    </row>
    <row r="50" spans="2:9">
      <c r="B50" s="63"/>
      <c r="C50" s="71"/>
      <c r="D50" s="67"/>
      <c r="E50" s="68"/>
      <c r="F50" s="69"/>
      <c r="G50" s="294"/>
      <c r="I50" s="24"/>
    </row>
    <row r="51" spans="2:9">
      <c r="B51" s="115"/>
      <c r="C51" s="113"/>
      <c r="I51" s="24"/>
    </row>
    <row r="52" spans="2:9" ht="21" customHeight="1">
      <c r="B52" s="28" t="s">
        <v>240</v>
      </c>
      <c r="C52" s="32">
        <f>IF(SUM($C$16,$C$27,$C$38,$C$49)*12&lt;0,0,SUM($C$16,$C$27,$C$38,$C$49)*12)</f>
        <v>0</v>
      </c>
      <c r="D52" s="303" t="s">
        <v>215</v>
      </c>
      <c r="E52" s="303"/>
      <c r="F52" s="303"/>
    </row>
  </sheetData>
  <sheetProtection algorithmName="SHA-512" hashValue="SWUFnPlDoSYJxmZ250mg3Yys85v3tTnSINjnteX4ohj6UMAiv19aZXFWGgyimHsNiaPGI87u0wj1M5RLrUILTQ==" saltValue="3daSuDee5+CkWv5Qs0lHwA==" spinCount="100000" sheet="1" objects="1" scenarios="1" selectLockedCells="1"/>
  <mergeCells count="12">
    <mergeCell ref="D52:F52"/>
    <mergeCell ref="C2:F2"/>
    <mergeCell ref="D4:F4"/>
    <mergeCell ref="B6:G6"/>
    <mergeCell ref="G8:G17"/>
    <mergeCell ref="G19:G28"/>
    <mergeCell ref="D10:F13"/>
    <mergeCell ref="D21:F24"/>
    <mergeCell ref="D32:F35"/>
    <mergeCell ref="D43:F46"/>
    <mergeCell ref="G30:G39"/>
    <mergeCell ref="G41:G50"/>
  </mergeCells>
  <conditionalFormatting sqref="D52">
    <cfRule type="expression" dxfId="9" priority="3">
      <formula>$D$52="This applicant's income does not qualify for state funding. See 'Next Steps' section on the Instructions tab."</formula>
    </cfRule>
    <cfRule type="expression" dxfId="8" priority="4">
      <formula>$D$52="This applicant's income qualifies for state funding. See 'Next Steps' section on the Instructions tab."</formula>
    </cfRule>
  </conditionalFormatting>
  <dataValidations count="1">
    <dataValidation type="whole" allowBlank="1" showInputMessage="1" showErrorMessage="1" sqref="C4" xr:uid="{561291AE-9501-4B5E-811C-FAAE92F538FA}">
      <formula1>1</formula1>
      <formula2>30</formula2>
    </dataValidation>
  </dataValidations>
  <hyperlinks>
    <hyperlink ref="D52:F52" location="'Instructions &amp; Eligibility Test'!B64" display="When done with this sheet, return to the Instructions tab." xr:uid="{13AC0FF2-1284-456E-8BF3-8655313A82CA}"/>
  </hyperlinks>
  <pageMargins left="0.7" right="0.7" top="0.75" bottom="0.75" header="0.3" footer="0.3"/>
  <pageSetup orientation="portrait" r:id="rId1"/>
  <ignoredErrors>
    <ignoredError sqref="C49 C38 C27 C16" unlocked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D4762-FA2E-428D-8B56-35B8EC2B74D0}">
  <sheetPr codeName="Sheet4">
    <tabColor theme="7" tint="0.59999389629810485"/>
  </sheetPr>
  <dimension ref="B2:I74"/>
  <sheetViews>
    <sheetView showGridLines="0" topLeftCell="A24" workbookViewId="0">
      <selection activeCell="G24" sqref="G24:G38"/>
    </sheetView>
  </sheetViews>
  <sheetFormatPr defaultRowHeight="14.45"/>
  <cols>
    <col min="1" max="1" width="3" customWidth="1"/>
    <col min="2" max="2" width="49.85546875" customWidth="1"/>
    <col min="3" max="3" width="20.42578125" customWidth="1"/>
    <col min="4" max="4" width="18.85546875" bestFit="1" customWidth="1"/>
    <col min="5" max="5" width="18.5703125" bestFit="1" customWidth="1"/>
    <col min="6" max="6" width="24.85546875" customWidth="1"/>
    <col min="7" max="7" width="48" customWidth="1"/>
  </cols>
  <sheetData>
    <row r="2" spans="2:9">
      <c r="B2" s="50" t="s">
        <v>5</v>
      </c>
      <c r="C2" s="304">
        <f>'Instructions &amp; Eligibility Test'!G14</f>
        <v>0</v>
      </c>
      <c r="D2" s="304"/>
      <c r="E2" s="304"/>
      <c r="F2" s="304"/>
    </row>
    <row r="4" spans="2:9">
      <c r="B4" s="35" t="s">
        <v>241</v>
      </c>
      <c r="C4" s="81"/>
      <c r="D4" s="305" t="s">
        <v>242</v>
      </c>
      <c r="E4" s="306"/>
      <c r="F4" s="307"/>
      <c r="I4" s="24"/>
    </row>
    <row r="5" spans="2:9">
      <c r="I5" s="24"/>
    </row>
    <row r="6" spans="2:9" ht="21">
      <c r="B6" s="315" t="s">
        <v>243</v>
      </c>
      <c r="C6" s="316"/>
      <c r="D6" s="316"/>
      <c r="E6" s="316"/>
      <c r="F6" s="316"/>
      <c r="G6" s="317"/>
      <c r="I6" s="24"/>
    </row>
    <row r="7" spans="2:9">
      <c r="B7" s="45"/>
      <c r="C7" s="39"/>
      <c r="D7" s="39"/>
      <c r="E7" s="39"/>
      <c r="F7" s="40"/>
      <c r="G7" s="130" t="s">
        <v>225</v>
      </c>
      <c r="I7" s="24"/>
    </row>
    <row r="8" spans="2:9">
      <c r="B8" s="46" t="s">
        <v>232</v>
      </c>
      <c r="C8" s="87"/>
      <c r="D8" s="41" t="s">
        <v>244</v>
      </c>
      <c r="E8" s="39"/>
      <c r="F8" s="40"/>
      <c r="G8" s="292"/>
      <c r="I8" s="24"/>
    </row>
    <row r="9" spans="2:9">
      <c r="B9" s="46"/>
      <c r="C9" s="48"/>
      <c r="D9" s="39"/>
      <c r="E9" s="39"/>
      <c r="F9" s="40"/>
      <c r="G9" s="293"/>
      <c r="I9" s="24"/>
    </row>
    <row r="10" spans="2:9">
      <c r="B10" s="46" t="s">
        <v>245</v>
      </c>
      <c r="C10" s="87"/>
      <c r="D10" s="41" t="s">
        <v>246</v>
      </c>
      <c r="E10" s="39"/>
      <c r="F10" s="40"/>
      <c r="G10" s="293"/>
      <c r="I10" s="24"/>
    </row>
    <row r="11" spans="2:9">
      <c r="B11" s="46"/>
      <c r="C11" s="48"/>
      <c r="D11" s="39"/>
      <c r="E11" s="39"/>
      <c r="F11" s="40"/>
      <c r="G11" s="293"/>
      <c r="I11" s="24"/>
    </row>
    <row r="12" spans="2:9" ht="15" customHeight="1">
      <c r="B12" s="46" t="s">
        <v>234</v>
      </c>
      <c r="C12" s="87"/>
      <c r="D12" s="313" t="s">
        <v>247</v>
      </c>
      <c r="E12" s="313"/>
      <c r="F12" s="314"/>
      <c r="G12" s="293"/>
      <c r="I12" s="24"/>
    </row>
    <row r="13" spans="2:9">
      <c r="B13" s="46"/>
      <c r="C13" s="48"/>
      <c r="D13" s="313"/>
      <c r="E13" s="313"/>
      <c r="F13" s="314"/>
      <c r="G13" s="293"/>
      <c r="I13" s="24"/>
    </row>
    <row r="14" spans="2:9">
      <c r="B14" s="312" t="s">
        <v>248</v>
      </c>
      <c r="C14" s="88">
        <v>0</v>
      </c>
      <c r="D14" s="313"/>
      <c r="E14" s="313"/>
      <c r="F14" s="314"/>
      <c r="G14" s="293"/>
      <c r="I14" s="24"/>
    </row>
    <row r="15" spans="2:9">
      <c r="B15" s="312"/>
      <c r="C15" s="88">
        <v>0</v>
      </c>
      <c r="D15" s="313"/>
      <c r="E15" s="313"/>
      <c r="F15" s="314"/>
      <c r="G15" s="293"/>
      <c r="I15" s="24"/>
    </row>
    <row r="16" spans="2:9">
      <c r="B16" s="46"/>
      <c r="C16" s="88">
        <v>0</v>
      </c>
      <c r="D16" s="313"/>
      <c r="E16" s="313"/>
      <c r="F16" s="314"/>
      <c r="G16" s="293"/>
      <c r="I16" s="24"/>
    </row>
    <row r="17" spans="2:9">
      <c r="B17" s="46"/>
      <c r="C17" s="88">
        <v>0</v>
      </c>
      <c r="D17" s="39"/>
      <c r="E17" s="39"/>
      <c r="F17" s="40"/>
      <c r="G17" s="293"/>
      <c r="I17" s="24"/>
    </row>
    <row r="18" spans="2:9">
      <c r="B18" s="46"/>
      <c r="C18" s="48"/>
      <c r="D18" s="39"/>
      <c r="E18" s="39"/>
      <c r="F18" s="40"/>
      <c r="G18" s="293"/>
      <c r="I18" s="24"/>
    </row>
    <row r="19" spans="2:9">
      <c r="B19" s="46" t="s">
        <v>249</v>
      </c>
      <c r="C19" s="87">
        <v>1</v>
      </c>
      <c r="D19" s="41" t="s">
        <v>250</v>
      </c>
      <c r="E19" s="39"/>
      <c r="F19" s="40"/>
      <c r="G19" s="293"/>
      <c r="I19" s="24"/>
    </row>
    <row r="20" spans="2:9">
      <c r="B20" s="46"/>
      <c r="C20" s="48"/>
      <c r="D20" s="41"/>
      <c r="E20" s="39"/>
      <c r="F20" s="40"/>
      <c r="G20" s="293"/>
      <c r="I20" s="24"/>
    </row>
    <row r="21" spans="2:9">
      <c r="B21" s="46" t="s">
        <v>239</v>
      </c>
      <c r="C21" s="36">
        <f>SUM($C$14:$C$17)/$C$19</f>
        <v>0</v>
      </c>
      <c r="D21" s="41"/>
      <c r="E21" s="39"/>
      <c r="F21" s="40"/>
      <c r="G21" s="293"/>
      <c r="I21" s="24"/>
    </row>
    <row r="22" spans="2:9">
      <c r="B22" s="47"/>
      <c r="C22" s="49"/>
      <c r="D22" s="42"/>
      <c r="E22" s="43"/>
      <c r="F22" s="44"/>
      <c r="G22" s="294"/>
      <c r="I22" s="24"/>
    </row>
    <row r="23" spans="2:9">
      <c r="B23" s="45"/>
      <c r="C23" s="39"/>
      <c r="D23" s="39"/>
      <c r="E23" s="39"/>
      <c r="F23" s="40"/>
      <c r="G23" s="130" t="s">
        <v>225</v>
      </c>
      <c r="I23" s="24"/>
    </row>
    <row r="24" spans="2:9">
      <c r="B24" s="46" t="s">
        <v>232</v>
      </c>
      <c r="C24" s="87"/>
      <c r="D24" s="41" t="s">
        <v>244</v>
      </c>
      <c r="E24" s="39"/>
      <c r="F24" s="40"/>
      <c r="G24" s="292"/>
      <c r="I24" s="24"/>
    </row>
    <row r="25" spans="2:9">
      <c r="B25" s="46"/>
      <c r="C25" s="48"/>
      <c r="D25" s="39"/>
      <c r="E25" s="39"/>
      <c r="F25" s="40"/>
      <c r="G25" s="293"/>
      <c r="I25" s="24"/>
    </row>
    <row r="26" spans="2:9">
      <c r="B26" s="46" t="s">
        <v>245</v>
      </c>
      <c r="C26" s="87"/>
      <c r="D26" s="41" t="s">
        <v>246</v>
      </c>
      <c r="E26" s="39"/>
      <c r="F26" s="40"/>
      <c r="G26" s="293"/>
      <c r="I26" s="24"/>
    </row>
    <row r="27" spans="2:9">
      <c r="B27" s="46"/>
      <c r="C27" s="48"/>
      <c r="D27" s="39"/>
      <c r="E27" s="39"/>
      <c r="F27" s="40"/>
      <c r="G27" s="293"/>
      <c r="I27" s="24"/>
    </row>
    <row r="28" spans="2:9">
      <c r="B28" s="46" t="s">
        <v>234</v>
      </c>
      <c r="C28" s="87"/>
      <c r="D28" s="313" t="s">
        <v>247</v>
      </c>
      <c r="E28" s="313"/>
      <c r="F28" s="314"/>
      <c r="G28" s="293"/>
      <c r="I28" s="24"/>
    </row>
    <row r="29" spans="2:9">
      <c r="B29" s="46"/>
      <c r="C29" s="48"/>
      <c r="D29" s="313"/>
      <c r="E29" s="313"/>
      <c r="F29" s="314"/>
      <c r="G29" s="293"/>
      <c r="I29" s="24"/>
    </row>
    <row r="30" spans="2:9">
      <c r="B30" s="312" t="s">
        <v>248</v>
      </c>
      <c r="C30" s="88">
        <v>0</v>
      </c>
      <c r="D30" s="313"/>
      <c r="E30" s="313"/>
      <c r="F30" s="314"/>
      <c r="G30" s="293"/>
      <c r="I30" s="24"/>
    </row>
    <row r="31" spans="2:9">
      <c r="B31" s="312"/>
      <c r="C31" s="88">
        <v>0</v>
      </c>
      <c r="D31" s="313"/>
      <c r="E31" s="313"/>
      <c r="F31" s="314"/>
      <c r="G31" s="293"/>
      <c r="I31" s="24"/>
    </row>
    <row r="32" spans="2:9">
      <c r="B32" s="46"/>
      <c r="C32" s="88">
        <v>0</v>
      </c>
      <c r="D32" s="313"/>
      <c r="E32" s="313"/>
      <c r="F32" s="314"/>
      <c r="G32" s="293"/>
      <c r="I32" s="24"/>
    </row>
    <row r="33" spans="2:9">
      <c r="B33" s="46"/>
      <c r="C33" s="88">
        <v>0</v>
      </c>
      <c r="D33" s="39"/>
      <c r="E33" s="39"/>
      <c r="F33" s="40"/>
      <c r="G33" s="293"/>
      <c r="I33" s="24"/>
    </row>
    <row r="34" spans="2:9">
      <c r="B34" s="46"/>
      <c r="C34" s="48"/>
      <c r="D34" s="39"/>
      <c r="E34" s="39"/>
      <c r="F34" s="40"/>
      <c r="G34" s="293"/>
      <c r="I34" s="24"/>
    </row>
    <row r="35" spans="2:9">
      <c r="B35" s="46" t="s">
        <v>249</v>
      </c>
      <c r="C35" s="87">
        <v>1</v>
      </c>
      <c r="D35" s="41" t="s">
        <v>250</v>
      </c>
      <c r="E35" s="39"/>
      <c r="F35" s="40"/>
      <c r="G35" s="293"/>
      <c r="I35" s="24"/>
    </row>
    <row r="36" spans="2:9">
      <c r="B36" s="46"/>
      <c r="C36" s="48"/>
      <c r="D36" s="41"/>
      <c r="E36" s="39"/>
      <c r="F36" s="40"/>
      <c r="G36" s="293"/>
      <c r="I36" s="24"/>
    </row>
    <row r="37" spans="2:9">
      <c r="B37" s="46" t="s">
        <v>239</v>
      </c>
      <c r="C37" s="36">
        <f>SUM($C$30:$C$33)/$C$35</f>
        <v>0</v>
      </c>
      <c r="D37" s="41"/>
      <c r="E37" s="39"/>
      <c r="F37" s="40"/>
      <c r="G37" s="293"/>
      <c r="I37" s="24"/>
    </row>
    <row r="38" spans="2:9">
      <c r="B38" s="47"/>
      <c r="C38" s="49"/>
      <c r="D38" s="42"/>
      <c r="E38" s="43"/>
      <c r="F38" s="44"/>
      <c r="G38" s="294"/>
      <c r="I38" s="24"/>
    </row>
    <row r="39" spans="2:9">
      <c r="B39" s="45"/>
      <c r="C39" s="39"/>
      <c r="D39" s="39"/>
      <c r="E39" s="39"/>
      <c r="F39" s="40"/>
      <c r="G39" s="130" t="s">
        <v>225</v>
      </c>
      <c r="I39" s="24"/>
    </row>
    <row r="40" spans="2:9">
      <c r="B40" s="46" t="s">
        <v>232</v>
      </c>
      <c r="C40" s="87"/>
      <c r="D40" s="41" t="s">
        <v>244</v>
      </c>
      <c r="E40" s="39"/>
      <c r="F40" s="40"/>
      <c r="G40" s="292"/>
      <c r="I40" s="24"/>
    </row>
    <row r="41" spans="2:9">
      <c r="B41" s="46"/>
      <c r="C41" s="48"/>
      <c r="D41" s="39"/>
      <c r="E41" s="39"/>
      <c r="F41" s="40"/>
      <c r="G41" s="293"/>
      <c r="I41" s="24"/>
    </row>
    <row r="42" spans="2:9">
      <c r="B42" s="46" t="s">
        <v>245</v>
      </c>
      <c r="C42" s="87"/>
      <c r="D42" s="41" t="s">
        <v>246</v>
      </c>
      <c r="E42" s="39"/>
      <c r="F42" s="40"/>
      <c r="G42" s="293"/>
      <c r="I42" s="24"/>
    </row>
    <row r="43" spans="2:9">
      <c r="B43" s="46"/>
      <c r="C43" s="48"/>
      <c r="D43" s="39"/>
      <c r="E43" s="39"/>
      <c r="F43" s="40"/>
      <c r="G43" s="293"/>
      <c r="I43" s="24"/>
    </row>
    <row r="44" spans="2:9" ht="15" customHeight="1">
      <c r="B44" s="46" t="s">
        <v>234</v>
      </c>
      <c r="C44" s="87"/>
      <c r="D44" s="313" t="s">
        <v>247</v>
      </c>
      <c r="E44" s="313"/>
      <c r="F44" s="314"/>
      <c r="G44" s="293"/>
      <c r="I44" s="24"/>
    </row>
    <row r="45" spans="2:9">
      <c r="B45" s="46"/>
      <c r="C45" s="48"/>
      <c r="D45" s="313"/>
      <c r="E45" s="313"/>
      <c r="F45" s="314"/>
      <c r="G45" s="293"/>
      <c r="I45" s="24"/>
    </row>
    <row r="46" spans="2:9">
      <c r="B46" s="312" t="s">
        <v>248</v>
      </c>
      <c r="C46" s="88">
        <v>0</v>
      </c>
      <c r="D46" s="313"/>
      <c r="E46" s="313"/>
      <c r="F46" s="314"/>
      <c r="G46" s="293"/>
      <c r="I46" s="24"/>
    </row>
    <row r="47" spans="2:9">
      <c r="B47" s="312"/>
      <c r="C47" s="88">
        <v>0</v>
      </c>
      <c r="D47" s="313"/>
      <c r="E47" s="313"/>
      <c r="F47" s="314"/>
      <c r="G47" s="293"/>
      <c r="I47" s="24"/>
    </row>
    <row r="48" spans="2:9">
      <c r="B48" s="46"/>
      <c r="C48" s="88">
        <v>0</v>
      </c>
      <c r="D48" s="313"/>
      <c r="E48" s="313"/>
      <c r="F48" s="314"/>
      <c r="G48" s="293"/>
      <c r="I48" s="24"/>
    </row>
    <row r="49" spans="2:9">
      <c r="B49" s="46"/>
      <c r="C49" s="88">
        <v>0</v>
      </c>
      <c r="D49" s="39"/>
      <c r="E49" s="39"/>
      <c r="F49" s="40"/>
      <c r="G49" s="293"/>
      <c r="I49" s="24"/>
    </row>
    <row r="50" spans="2:9">
      <c r="B50" s="46"/>
      <c r="C50" s="48"/>
      <c r="D50" s="39"/>
      <c r="E50" s="39"/>
      <c r="F50" s="40"/>
      <c r="G50" s="293"/>
      <c r="I50" s="24"/>
    </row>
    <row r="51" spans="2:9">
      <c r="B51" s="46" t="s">
        <v>249</v>
      </c>
      <c r="C51" s="87">
        <v>1</v>
      </c>
      <c r="D51" s="41" t="s">
        <v>250</v>
      </c>
      <c r="E51" s="39"/>
      <c r="F51" s="40"/>
      <c r="G51" s="293"/>
      <c r="I51" s="24"/>
    </row>
    <row r="52" spans="2:9">
      <c r="B52" s="46"/>
      <c r="C52" s="48"/>
      <c r="D52" s="41"/>
      <c r="E52" s="39"/>
      <c r="F52" s="40"/>
      <c r="G52" s="293"/>
      <c r="I52" s="24"/>
    </row>
    <row r="53" spans="2:9">
      <c r="B53" s="46" t="s">
        <v>239</v>
      </c>
      <c r="C53" s="36">
        <f>SUM($C$46:$C$49)/$C$51</f>
        <v>0</v>
      </c>
      <c r="D53" s="41"/>
      <c r="E53" s="39"/>
      <c r="F53" s="40"/>
      <c r="G53" s="293"/>
      <c r="I53" s="24"/>
    </row>
    <row r="54" spans="2:9">
      <c r="B54" s="47"/>
      <c r="C54" s="49"/>
      <c r="D54" s="42"/>
      <c r="E54" s="43"/>
      <c r="F54" s="44"/>
      <c r="G54" s="294"/>
      <c r="I54" s="24"/>
    </row>
    <row r="55" spans="2:9">
      <c r="B55" s="45"/>
      <c r="C55" s="39"/>
      <c r="D55" s="39"/>
      <c r="E55" s="39"/>
      <c r="F55" s="40"/>
      <c r="G55" s="130" t="s">
        <v>225</v>
      </c>
      <c r="I55" s="24"/>
    </row>
    <row r="56" spans="2:9">
      <c r="B56" s="46" t="s">
        <v>232</v>
      </c>
      <c r="C56" s="87"/>
      <c r="D56" s="41" t="s">
        <v>244</v>
      </c>
      <c r="E56" s="39"/>
      <c r="F56" s="40"/>
      <c r="G56" s="292"/>
      <c r="I56" s="24"/>
    </row>
    <row r="57" spans="2:9">
      <c r="B57" s="46"/>
      <c r="C57" s="48"/>
      <c r="D57" s="39"/>
      <c r="E57" s="39"/>
      <c r="F57" s="40"/>
      <c r="G57" s="293"/>
      <c r="I57" s="24"/>
    </row>
    <row r="58" spans="2:9">
      <c r="B58" s="46" t="s">
        <v>245</v>
      </c>
      <c r="C58" s="87"/>
      <c r="D58" s="41" t="s">
        <v>246</v>
      </c>
      <c r="E58" s="39"/>
      <c r="F58" s="40"/>
      <c r="G58" s="293"/>
      <c r="I58" s="24"/>
    </row>
    <row r="59" spans="2:9">
      <c r="B59" s="46"/>
      <c r="C59" s="48"/>
      <c r="D59" s="39"/>
      <c r="E59" s="39"/>
      <c r="F59" s="40"/>
      <c r="G59" s="293"/>
      <c r="I59" s="24"/>
    </row>
    <row r="60" spans="2:9" ht="15" customHeight="1">
      <c r="B60" s="46" t="s">
        <v>234</v>
      </c>
      <c r="C60" s="87"/>
      <c r="D60" s="313" t="s">
        <v>247</v>
      </c>
      <c r="E60" s="313"/>
      <c r="F60" s="314"/>
      <c r="G60" s="293"/>
      <c r="I60" s="24"/>
    </row>
    <row r="61" spans="2:9">
      <c r="B61" s="46"/>
      <c r="C61" s="48"/>
      <c r="D61" s="313"/>
      <c r="E61" s="313"/>
      <c r="F61" s="314"/>
      <c r="G61" s="293"/>
      <c r="I61" s="24"/>
    </row>
    <row r="62" spans="2:9">
      <c r="B62" s="312" t="s">
        <v>248</v>
      </c>
      <c r="C62" s="88">
        <v>0</v>
      </c>
      <c r="D62" s="313"/>
      <c r="E62" s="313"/>
      <c r="F62" s="314"/>
      <c r="G62" s="293"/>
      <c r="I62" s="24"/>
    </row>
    <row r="63" spans="2:9">
      <c r="B63" s="312"/>
      <c r="C63" s="88">
        <v>0</v>
      </c>
      <c r="D63" s="313"/>
      <c r="E63" s="313"/>
      <c r="F63" s="314"/>
      <c r="G63" s="293"/>
      <c r="I63" s="24"/>
    </row>
    <row r="64" spans="2:9">
      <c r="B64" s="46"/>
      <c r="C64" s="88">
        <v>0</v>
      </c>
      <c r="D64" s="313"/>
      <c r="E64" s="313"/>
      <c r="F64" s="314"/>
      <c r="G64" s="293"/>
      <c r="I64" s="24"/>
    </row>
    <row r="65" spans="2:9">
      <c r="B65" s="46"/>
      <c r="C65" s="88">
        <v>0</v>
      </c>
      <c r="D65" s="39"/>
      <c r="E65" s="39"/>
      <c r="F65" s="40"/>
      <c r="G65" s="293"/>
      <c r="I65" s="24"/>
    </row>
    <row r="66" spans="2:9">
      <c r="B66" s="46"/>
      <c r="C66" s="48"/>
      <c r="D66" s="39"/>
      <c r="E66" s="39"/>
      <c r="F66" s="40"/>
      <c r="G66" s="293"/>
      <c r="I66" s="24"/>
    </row>
    <row r="67" spans="2:9">
      <c r="B67" s="46" t="s">
        <v>249</v>
      </c>
      <c r="C67" s="87">
        <v>1</v>
      </c>
      <c r="D67" s="41" t="s">
        <v>250</v>
      </c>
      <c r="E67" s="39"/>
      <c r="F67" s="40"/>
      <c r="G67" s="293"/>
      <c r="I67" s="24"/>
    </row>
    <row r="68" spans="2:9">
      <c r="B68" s="46"/>
      <c r="C68" s="48"/>
      <c r="D68" s="41"/>
      <c r="E68" s="39"/>
      <c r="F68" s="40"/>
      <c r="G68" s="293"/>
      <c r="I68" s="24"/>
    </row>
    <row r="69" spans="2:9">
      <c r="B69" s="46" t="s">
        <v>239</v>
      </c>
      <c r="C69" s="36">
        <f>SUM($C$62:$C$65)/$C$67</f>
        <v>0</v>
      </c>
      <c r="D69" s="41"/>
      <c r="E69" s="39"/>
      <c r="F69" s="40"/>
      <c r="G69" s="293"/>
      <c r="I69" s="24"/>
    </row>
    <row r="70" spans="2:9">
      <c r="B70" s="47"/>
      <c r="C70" s="49"/>
      <c r="D70" s="42"/>
      <c r="E70" s="43"/>
      <c r="F70" s="44"/>
      <c r="G70" s="294"/>
      <c r="I70" s="24"/>
    </row>
    <row r="71" spans="2:9">
      <c r="B71" s="38"/>
      <c r="C71" s="37"/>
      <c r="D71" s="51"/>
      <c r="I71" s="24"/>
    </row>
    <row r="72" spans="2:9" ht="21" customHeight="1">
      <c r="B72" s="28" t="s">
        <v>251</v>
      </c>
      <c r="C72" s="32">
        <f>(SUM(C21,C37,C53,C69))*12</f>
        <v>0</v>
      </c>
      <c r="D72" s="291" t="s">
        <v>215</v>
      </c>
      <c r="E72" s="291"/>
      <c r="F72" s="291"/>
    </row>
    <row r="73" spans="2:9">
      <c r="D73" s="127"/>
      <c r="E73" s="127"/>
      <c r="F73" s="127"/>
    </row>
    <row r="74" spans="2:9">
      <c r="D74" s="126"/>
      <c r="E74" s="126"/>
      <c r="F74" s="126"/>
    </row>
  </sheetData>
  <sheetProtection algorithmName="SHA-512" hashValue="3908aUjb2wGm/aZKnljJpWPgl8Ng04k2zRCBvgui7FA1tkQyMz5VwpQBLbNm1trXjTceJ2AfnGXpj5ElgA6j3g==" saltValue="d0ee+rPlH0Ayq3RfXw4dOQ==" spinCount="100000" sheet="1" objects="1" scenarios="1" selectLockedCells="1"/>
  <mergeCells count="16">
    <mergeCell ref="C2:F2"/>
    <mergeCell ref="D72:F72"/>
    <mergeCell ref="B14:B15"/>
    <mergeCell ref="D4:F4"/>
    <mergeCell ref="B30:B31"/>
    <mergeCell ref="B46:B47"/>
    <mergeCell ref="B62:B63"/>
    <mergeCell ref="D12:F16"/>
    <mergeCell ref="D28:F32"/>
    <mergeCell ref="D44:F48"/>
    <mergeCell ref="B6:G6"/>
    <mergeCell ref="G8:G22"/>
    <mergeCell ref="G24:G38"/>
    <mergeCell ref="G40:G54"/>
    <mergeCell ref="G56:G70"/>
    <mergeCell ref="D60:F64"/>
  </mergeCells>
  <conditionalFormatting sqref="D72">
    <cfRule type="expression" dxfId="7" priority="19">
      <formula>$D$72="This applicant's income does not qualify for state funding. See 'Next Steps' section on the Instructions tab."</formula>
    </cfRule>
    <cfRule type="expression" dxfId="6" priority="20">
      <formula>$D$72="This applicant's income qualifies for state funding. See 'Next Steps' section on the Instructions tab."</formula>
    </cfRule>
  </conditionalFormatting>
  <conditionalFormatting sqref="D73">
    <cfRule type="expression" dxfId="5" priority="1">
      <formula>$F$112="This applicant's income does not qualify for state funding. See 'Next Steps' section on the Instructions tab."</formula>
    </cfRule>
    <cfRule type="expression" dxfId="4" priority="2">
      <formula>$F$112="This applicant's income qualifies for state funding. See 'Next Steps' section on the Instructions tab."</formula>
    </cfRule>
  </conditionalFormatting>
  <dataValidations count="1">
    <dataValidation type="whole" allowBlank="1" showInputMessage="1" showErrorMessage="1" sqref="C4" xr:uid="{D4B128A3-EE19-4222-940F-ECE2CA07100A}">
      <formula1>1</formula1>
      <formula2>30</formula2>
    </dataValidation>
  </dataValidations>
  <hyperlinks>
    <hyperlink ref="D72:F72" location="'Instructions &amp; Eligibility Test'!A1" display="Click here to return to the instructions tab." xr:uid="{A02B2C1C-E967-48C1-B062-1A5D8E132E51}"/>
  </hyperlinks>
  <pageMargins left="0.7" right="0.7" top="0.75" bottom="0.75" header="0.3" footer="0.3"/>
  <pageSetup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C0455-EC75-4654-B24F-D37AEA2D34AA}">
  <sheetPr codeName="Sheet8">
    <tabColor theme="7" tint="0.59999389629810485"/>
  </sheetPr>
  <dimension ref="B2:I42"/>
  <sheetViews>
    <sheetView showGridLines="0" workbookViewId="0">
      <selection activeCell="C8" sqref="C8"/>
    </sheetView>
  </sheetViews>
  <sheetFormatPr defaultRowHeight="14.45"/>
  <cols>
    <col min="1" max="1" width="3" customWidth="1"/>
    <col min="2" max="2" width="49.85546875" customWidth="1"/>
    <col min="3" max="3" width="20.42578125" customWidth="1"/>
    <col min="4" max="4" width="18.85546875" bestFit="1" customWidth="1"/>
    <col min="5" max="5" width="18.5703125" bestFit="1" customWidth="1"/>
    <col min="6" max="6" width="24.85546875" customWidth="1"/>
    <col min="7" max="7" width="44.42578125" customWidth="1"/>
  </cols>
  <sheetData>
    <row r="2" spans="2:9">
      <c r="B2" s="50" t="s">
        <v>5</v>
      </c>
      <c r="C2" s="304">
        <f>'Instructions &amp; Eligibility Test'!G14</f>
        <v>0</v>
      </c>
      <c r="D2" s="304"/>
      <c r="E2" s="304"/>
      <c r="F2" s="304"/>
    </row>
    <row r="4" spans="2:9">
      <c r="B4" s="35" t="s">
        <v>252</v>
      </c>
      <c r="C4" s="89"/>
      <c r="D4" s="305" t="s">
        <v>253</v>
      </c>
      <c r="E4" s="306"/>
      <c r="F4" s="307"/>
      <c r="I4" s="24"/>
    </row>
    <row r="5" spans="2:9">
      <c r="B5" s="38"/>
      <c r="C5" s="37"/>
      <c r="D5" s="51"/>
      <c r="I5" s="24"/>
    </row>
    <row r="6" spans="2:9" ht="21">
      <c r="B6" s="322" t="s">
        <v>254</v>
      </c>
      <c r="C6" s="323"/>
      <c r="D6" s="323"/>
      <c r="E6" s="323"/>
      <c r="F6" s="323"/>
      <c r="G6" s="324"/>
      <c r="I6" s="24"/>
    </row>
    <row r="7" spans="2:9">
      <c r="B7" s="55"/>
      <c r="C7" s="52"/>
      <c r="D7" s="52"/>
      <c r="E7" s="52"/>
      <c r="F7" s="53"/>
      <c r="G7" s="131" t="s">
        <v>225</v>
      </c>
      <c r="I7" s="24"/>
    </row>
    <row r="8" spans="2:9">
      <c r="B8" s="56" t="s">
        <v>232</v>
      </c>
      <c r="C8" s="87"/>
      <c r="D8" s="54" t="s">
        <v>255</v>
      </c>
      <c r="E8" s="52"/>
      <c r="F8" s="53"/>
      <c r="G8" s="292"/>
      <c r="I8" s="24"/>
    </row>
    <row r="9" spans="2:9">
      <c r="B9" s="56"/>
      <c r="C9" s="58"/>
      <c r="D9" s="52"/>
      <c r="E9" s="52"/>
      <c r="F9" s="53"/>
      <c r="G9" s="293"/>
      <c r="I9" s="24"/>
    </row>
    <row r="10" spans="2:9" ht="15" customHeight="1">
      <c r="B10" s="56" t="s">
        <v>234</v>
      </c>
      <c r="C10" s="87"/>
      <c r="D10" s="318" t="s">
        <v>256</v>
      </c>
      <c r="E10" s="318"/>
      <c r="F10" s="319"/>
      <c r="G10" s="293"/>
      <c r="I10" s="24"/>
    </row>
    <row r="11" spans="2:9">
      <c r="B11" s="56"/>
      <c r="C11" s="58"/>
      <c r="D11" s="318"/>
      <c r="E11" s="318"/>
      <c r="F11" s="319"/>
      <c r="G11" s="293"/>
      <c r="I11" s="24"/>
    </row>
    <row r="12" spans="2:9">
      <c r="B12" s="56"/>
      <c r="C12" s="58"/>
      <c r="D12" s="318"/>
      <c r="E12" s="318"/>
      <c r="F12" s="319"/>
      <c r="G12" s="293"/>
      <c r="I12" s="24"/>
    </row>
    <row r="13" spans="2:9">
      <c r="B13" s="60" t="s">
        <v>257</v>
      </c>
      <c r="C13" s="88"/>
      <c r="D13" s="318"/>
      <c r="E13" s="318"/>
      <c r="F13" s="319"/>
      <c r="G13" s="293"/>
      <c r="I13" s="24"/>
    </row>
    <row r="14" spans="2:9">
      <c r="B14" s="57"/>
      <c r="C14" s="59"/>
      <c r="D14" s="320"/>
      <c r="E14" s="320"/>
      <c r="F14" s="321"/>
      <c r="G14" s="294"/>
      <c r="I14" s="24"/>
    </row>
    <row r="15" spans="2:9">
      <c r="B15" s="55"/>
      <c r="C15" s="52"/>
      <c r="D15" s="52"/>
      <c r="E15" s="52"/>
      <c r="F15" s="53"/>
      <c r="G15" s="131" t="s">
        <v>225</v>
      </c>
      <c r="I15" s="24"/>
    </row>
    <row r="16" spans="2:9">
      <c r="B16" s="56" t="s">
        <v>232</v>
      </c>
      <c r="C16" s="87"/>
      <c r="D16" s="54" t="s">
        <v>255</v>
      </c>
      <c r="E16" s="52"/>
      <c r="F16" s="53"/>
      <c r="G16" s="292"/>
      <c r="I16" s="24"/>
    </row>
    <row r="17" spans="2:9">
      <c r="B17" s="56"/>
      <c r="C17" s="58"/>
      <c r="D17" s="52"/>
      <c r="E17" s="52"/>
      <c r="F17" s="53"/>
      <c r="G17" s="293"/>
      <c r="I17" s="24"/>
    </row>
    <row r="18" spans="2:9" ht="15" customHeight="1">
      <c r="B18" s="56" t="s">
        <v>234</v>
      </c>
      <c r="C18" s="87"/>
      <c r="D18" s="318" t="s">
        <v>256</v>
      </c>
      <c r="E18" s="318"/>
      <c r="F18" s="319"/>
      <c r="G18" s="293"/>
      <c r="I18" s="24"/>
    </row>
    <row r="19" spans="2:9">
      <c r="B19" s="56"/>
      <c r="C19" s="58"/>
      <c r="D19" s="318"/>
      <c r="E19" s="318"/>
      <c r="F19" s="319"/>
      <c r="G19" s="293"/>
      <c r="I19" s="24"/>
    </row>
    <row r="20" spans="2:9">
      <c r="B20" s="56"/>
      <c r="C20" s="58"/>
      <c r="D20" s="318"/>
      <c r="E20" s="318"/>
      <c r="F20" s="319"/>
      <c r="G20" s="293"/>
      <c r="I20" s="24"/>
    </row>
    <row r="21" spans="2:9">
      <c r="B21" s="60" t="s">
        <v>257</v>
      </c>
      <c r="C21" s="88"/>
      <c r="D21" s="318"/>
      <c r="E21" s="318"/>
      <c r="F21" s="319"/>
      <c r="G21" s="293"/>
      <c r="I21" s="24"/>
    </row>
    <row r="22" spans="2:9">
      <c r="B22" s="57"/>
      <c r="C22" s="59"/>
      <c r="D22" s="320"/>
      <c r="E22" s="320"/>
      <c r="F22" s="321"/>
      <c r="G22" s="294"/>
      <c r="I22" s="24"/>
    </row>
    <row r="23" spans="2:9">
      <c r="B23" s="55"/>
      <c r="C23" s="52"/>
      <c r="D23" s="52"/>
      <c r="E23" s="52"/>
      <c r="F23" s="53"/>
      <c r="G23" s="131" t="s">
        <v>225</v>
      </c>
      <c r="I23" s="24"/>
    </row>
    <row r="24" spans="2:9">
      <c r="B24" s="56" t="s">
        <v>232</v>
      </c>
      <c r="C24" s="87"/>
      <c r="D24" s="54" t="s">
        <v>255</v>
      </c>
      <c r="E24" s="52"/>
      <c r="F24" s="53"/>
      <c r="G24" s="292"/>
      <c r="I24" s="24"/>
    </row>
    <row r="25" spans="2:9">
      <c r="B25" s="56"/>
      <c r="C25" s="58"/>
      <c r="D25" s="52"/>
      <c r="E25" s="52"/>
      <c r="F25" s="53"/>
      <c r="G25" s="293"/>
      <c r="I25" s="24"/>
    </row>
    <row r="26" spans="2:9" ht="15" customHeight="1">
      <c r="B26" s="56" t="s">
        <v>234</v>
      </c>
      <c r="C26" s="87"/>
      <c r="D26" s="318" t="s">
        <v>256</v>
      </c>
      <c r="E26" s="318"/>
      <c r="F26" s="319"/>
      <c r="G26" s="293"/>
      <c r="I26" s="24"/>
    </row>
    <row r="27" spans="2:9">
      <c r="B27" s="56"/>
      <c r="C27" s="58"/>
      <c r="D27" s="318"/>
      <c r="E27" s="318"/>
      <c r="F27" s="319"/>
      <c r="G27" s="293"/>
      <c r="I27" s="24"/>
    </row>
    <row r="28" spans="2:9">
      <c r="B28" s="56"/>
      <c r="C28" s="58"/>
      <c r="D28" s="318"/>
      <c r="E28" s="318"/>
      <c r="F28" s="319"/>
      <c r="G28" s="293"/>
      <c r="I28" s="24"/>
    </row>
    <row r="29" spans="2:9">
      <c r="B29" s="60" t="s">
        <v>257</v>
      </c>
      <c r="C29" s="88"/>
      <c r="D29" s="318"/>
      <c r="E29" s="318"/>
      <c r="F29" s="319"/>
      <c r="G29" s="293"/>
      <c r="I29" s="24"/>
    </row>
    <row r="30" spans="2:9">
      <c r="B30" s="57"/>
      <c r="C30" s="59"/>
      <c r="D30" s="320"/>
      <c r="E30" s="320"/>
      <c r="F30" s="321"/>
      <c r="G30" s="294"/>
      <c r="I30" s="24"/>
    </row>
    <row r="31" spans="2:9">
      <c r="B31" s="55"/>
      <c r="C31" s="52"/>
      <c r="D31" s="52"/>
      <c r="E31" s="52"/>
      <c r="F31" s="53"/>
      <c r="G31" s="131" t="s">
        <v>225</v>
      </c>
      <c r="I31" s="24"/>
    </row>
    <row r="32" spans="2:9">
      <c r="B32" s="56" t="s">
        <v>232</v>
      </c>
      <c r="C32" s="87"/>
      <c r="D32" s="54" t="s">
        <v>255</v>
      </c>
      <c r="E32" s="52"/>
      <c r="F32" s="53"/>
      <c r="G32" s="292"/>
      <c r="I32" s="24"/>
    </row>
    <row r="33" spans="2:9">
      <c r="B33" s="56"/>
      <c r="C33" s="58"/>
      <c r="D33" s="52"/>
      <c r="E33" s="52"/>
      <c r="F33" s="53"/>
      <c r="G33" s="293"/>
      <c r="I33" s="24"/>
    </row>
    <row r="34" spans="2:9" ht="15" customHeight="1">
      <c r="B34" s="56" t="s">
        <v>234</v>
      </c>
      <c r="C34" s="87"/>
      <c r="D34" s="318" t="s">
        <v>256</v>
      </c>
      <c r="E34" s="318"/>
      <c r="F34" s="319"/>
      <c r="G34" s="293"/>
      <c r="I34" s="24"/>
    </row>
    <row r="35" spans="2:9">
      <c r="B35" s="56"/>
      <c r="C35" s="58"/>
      <c r="D35" s="318"/>
      <c r="E35" s="318"/>
      <c r="F35" s="319"/>
      <c r="G35" s="293"/>
      <c r="I35" s="24"/>
    </row>
    <row r="36" spans="2:9">
      <c r="B36" s="56"/>
      <c r="C36" s="58"/>
      <c r="D36" s="318"/>
      <c r="E36" s="318"/>
      <c r="F36" s="319"/>
      <c r="G36" s="293"/>
      <c r="I36" s="24"/>
    </row>
    <row r="37" spans="2:9">
      <c r="B37" s="60" t="s">
        <v>257</v>
      </c>
      <c r="C37" s="88"/>
      <c r="D37" s="318"/>
      <c r="E37" s="318"/>
      <c r="F37" s="319"/>
      <c r="G37" s="293"/>
      <c r="I37" s="24"/>
    </row>
    <row r="38" spans="2:9">
      <c r="B38" s="57"/>
      <c r="C38" s="59"/>
      <c r="D38" s="320"/>
      <c r="E38" s="320"/>
      <c r="F38" s="321"/>
      <c r="G38" s="294"/>
      <c r="I38" s="24"/>
    </row>
    <row r="40" spans="2:9" ht="28.5" customHeight="1">
      <c r="B40" s="28" t="s">
        <v>24</v>
      </c>
      <c r="C40" s="32">
        <f>SUM(C13,C21,C29,C37)</f>
        <v>0</v>
      </c>
      <c r="D40" s="291" t="s">
        <v>215</v>
      </c>
      <c r="E40" s="291"/>
      <c r="F40" s="291"/>
    </row>
    <row r="41" spans="2:9">
      <c r="D41" s="129"/>
      <c r="E41" s="129"/>
      <c r="F41" s="129"/>
    </row>
    <row r="42" spans="2:9">
      <c r="D42" s="128"/>
      <c r="E42" s="128"/>
      <c r="F42" s="128"/>
    </row>
  </sheetData>
  <sheetProtection algorithmName="SHA-512" hashValue="nCUm1sL8CzZNfR+a3WIUAJSDlipZCr80ip4DIGIsIPjAo/MYDLnT164HSr6DOzPr4jjCEcFqAG58NDeYb171EA==" saltValue="1EJeb3MV1YamkNe5cxtjvg==" spinCount="100000" sheet="1" objects="1" scenarios="1" selectLockedCells="1"/>
  <mergeCells count="12">
    <mergeCell ref="D26:F30"/>
    <mergeCell ref="D34:F38"/>
    <mergeCell ref="C2:F2"/>
    <mergeCell ref="D40:F40"/>
    <mergeCell ref="D4:F4"/>
    <mergeCell ref="D10:F14"/>
    <mergeCell ref="D18:F22"/>
    <mergeCell ref="B6:G6"/>
    <mergeCell ref="G8:G14"/>
    <mergeCell ref="G16:G22"/>
    <mergeCell ref="G24:G30"/>
    <mergeCell ref="G32:G38"/>
  </mergeCells>
  <conditionalFormatting sqref="D40">
    <cfRule type="expression" dxfId="3" priority="17">
      <formula>$D$40="This applicant's income does not qualify for state funding. See 'Next Steps' section on the Instructions tab."</formula>
    </cfRule>
    <cfRule type="expression" dxfId="2" priority="18">
      <formula>$D$40="This applicant's income qualifies for state funding. See 'Next Steps' section on the Instructions tab."</formula>
    </cfRule>
  </conditionalFormatting>
  <conditionalFormatting sqref="D41">
    <cfRule type="expression" dxfId="1" priority="1">
      <formula>$F$104="This applicant's income does not qualify for state funding. See 'Next Steps' section on the Instructions tab."</formula>
    </cfRule>
    <cfRule type="expression" dxfId="0" priority="2">
      <formula>$F$104="This applicant's income qualifies for state funding. See 'Next Steps' section on the Instructions tab."</formula>
    </cfRule>
  </conditionalFormatting>
  <dataValidations count="1">
    <dataValidation type="whole" allowBlank="1" showInputMessage="1" showErrorMessage="1" sqref="C4" xr:uid="{E2D0F264-8DCE-4902-AE85-642FA20CC8C4}">
      <formula1>1</formula1>
      <formula2>30</formula2>
    </dataValidation>
  </dataValidations>
  <hyperlinks>
    <hyperlink ref="D40:F40" location="'Instructions &amp; Eligibility Test'!A1" display="Click here to return to the instructions tab." xr:uid="{E4CDCD66-F775-45E9-BCDB-BE4CC6D84E02}"/>
  </hyperlinks>
  <pageMargins left="0.7" right="0.7" top="0.75" bottom="0.75" header="0.3" footer="0.3"/>
  <pageSetup orientation="portrait" horizontalDpi="0"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9203C-7198-471E-94AB-30DAED3195A3}">
  <sheetPr codeName="Sheet7">
    <tabColor theme="9" tint="0.59999389629810485"/>
  </sheetPr>
  <dimension ref="B2:G32"/>
  <sheetViews>
    <sheetView showGridLines="0" topLeftCell="A10" zoomScale="85" zoomScaleNormal="85" workbookViewId="0">
      <selection activeCell="C21" sqref="C21"/>
    </sheetView>
  </sheetViews>
  <sheetFormatPr defaultRowHeight="14.45"/>
  <cols>
    <col min="1" max="1" width="3" customWidth="1"/>
    <col min="2" max="2" width="36.42578125" customWidth="1"/>
    <col min="3" max="4" width="44.140625" customWidth="1"/>
    <col min="5" max="5" width="2.85546875" customWidth="1"/>
    <col min="6" max="6" width="27" customWidth="1"/>
    <col min="7" max="7" width="41.42578125" customWidth="1"/>
  </cols>
  <sheetData>
    <row r="2" spans="2:7">
      <c r="B2" s="326" t="s">
        <v>258</v>
      </c>
      <c r="C2" s="327"/>
      <c r="D2" s="327"/>
      <c r="E2" s="327"/>
      <c r="F2" s="327"/>
      <c r="G2" s="328"/>
    </row>
    <row r="3" spans="2:7">
      <c r="B3" s="329"/>
      <c r="C3" s="330"/>
      <c r="D3" s="330"/>
      <c r="E3" s="330"/>
      <c r="F3" s="330"/>
      <c r="G3" s="331"/>
    </row>
    <row r="4" spans="2:7">
      <c r="B4" s="332" t="s">
        <v>259</v>
      </c>
      <c r="C4" s="332"/>
      <c r="D4" s="332"/>
      <c r="F4" s="333" t="s">
        <v>260</v>
      </c>
      <c r="G4" s="334"/>
    </row>
    <row r="5" spans="2:7">
      <c r="B5" s="76" t="s">
        <v>261</v>
      </c>
      <c r="C5" s="76" t="s">
        <v>262</v>
      </c>
      <c r="D5" s="76" t="s">
        <v>263</v>
      </c>
      <c r="F5" s="77" t="s">
        <v>264</v>
      </c>
      <c r="G5" s="77" t="s">
        <v>265</v>
      </c>
    </row>
    <row r="6" spans="2:7" ht="29.1">
      <c r="B6" s="79" t="s">
        <v>266</v>
      </c>
      <c r="C6" s="75" t="s">
        <v>267</v>
      </c>
      <c r="D6" s="78" t="s">
        <v>268</v>
      </c>
      <c r="F6" s="80" t="s">
        <v>269</v>
      </c>
      <c r="G6" s="78" t="s">
        <v>270</v>
      </c>
    </row>
    <row r="7" spans="2:7">
      <c r="B7" s="79" t="s">
        <v>67</v>
      </c>
      <c r="C7" s="75" t="s">
        <v>271</v>
      </c>
      <c r="D7" s="75"/>
      <c r="F7" s="80" t="s">
        <v>272</v>
      </c>
      <c r="G7" s="78" t="s">
        <v>270</v>
      </c>
    </row>
    <row r="8" spans="2:7" ht="29.1">
      <c r="B8" s="79" t="s">
        <v>273</v>
      </c>
      <c r="C8" s="75" t="s">
        <v>274</v>
      </c>
      <c r="D8" s="78" t="s">
        <v>275</v>
      </c>
      <c r="F8" s="80" t="s">
        <v>276</v>
      </c>
      <c r="G8" s="78" t="s">
        <v>270</v>
      </c>
    </row>
    <row r="9" spans="2:7" ht="72.599999999999994">
      <c r="B9" s="79" t="s">
        <v>277</v>
      </c>
      <c r="C9" s="75" t="s">
        <v>278</v>
      </c>
      <c r="D9" s="75"/>
      <c r="F9" s="80" t="s">
        <v>279</v>
      </c>
      <c r="G9" s="78" t="s">
        <v>270</v>
      </c>
    </row>
    <row r="10" spans="2:7" ht="57.95">
      <c r="B10" s="79" t="s">
        <v>280</v>
      </c>
      <c r="C10" s="75" t="s">
        <v>281</v>
      </c>
      <c r="D10" s="78" t="s">
        <v>282</v>
      </c>
      <c r="F10" s="80" t="s">
        <v>283</v>
      </c>
      <c r="G10" s="78" t="s">
        <v>270</v>
      </c>
    </row>
    <row r="11" spans="2:7" ht="43.5">
      <c r="B11" s="79" t="s">
        <v>284</v>
      </c>
      <c r="C11" s="75" t="s">
        <v>285</v>
      </c>
      <c r="D11" s="78" t="s">
        <v>286</v>
      </c>
      <c r="F11" s="80" t="s">
        <v>287</v>
      </c>
      <c r="G11" s="78" t="s">
        <v>270</v>
      </c>
    </row>
    <row r="12" spans="2:7" ht="43.5">
      <c r="B12" s="79" t="s">
        <v>288</v>
      </c>
      <c r="C12" s="75" t="s">
        <v>289</v>
      </c>
      <c r="D12" s="75"/>
      <c r="F12" s="80" t="s">
        <v>290</v>
      </c>
      <c r="G12" s="78" t="s">
        <v>291</v>
      </c>
    </row>
    <row r="13" spans="2:7" ht="29.1">
      <c r="B13" s="79" t="s">
        <v>292</v>
      </c>
      <c r="C13" s="75" t="s">
        <v>271</v>
      </c>
      <c r="D13" s="75"/>
      <c r="F13" s="80" t="s">
        <v>293</v>
      </c>
      <c r="G13" s="78" t="s">
        <v>294</v>
      </c>
    </row>
    <row r="14" spans="2:7" ht="57.95">
      <c r="B14" s="79" t="s">
        <v>295</v>
      </c>
      <c r="C14" s="75" t="s">
        <v>271</v>
      </c>
      <c r="D14" s="75"/>
      <c r="F14" s="80" t="s">
        <v>296</v>
      </c>
      <c r="G14" s="78" t="s">
        <v>297</v>
      </c>
    </row>
    <row r="15" spans="2:7" ht="57.95">
      <c r="B15" s="79" t="s">
        <v>298</v>
      </c>
      <c r="C15" s="75" t="s">
        <v>299</v>
      </c>
      <c r="D15" s="75"/>
      <c r="F15" s="80" t="s">
        <v>300</v>
      </c>
      <c r="G15" s="78" t="s">
        <v>270</v>
      </c>
    </row>
    <row r="16" spans="2:7" ht="29.1">
      <c r="B16" s="79" t="s">
        <v>301</v>
      </c>
      <c r="C16" s="75" t="s">
        <v>302</v>
      </c>
      <c r="D16" s="78" t="s">
        <v>303</v>
      </c>
      <c r="F16" s="80" t="s">
        <v>304</v>
      </c>
      <c r="G16" s="78" t="s">
        <v>305</v>
      </c>
    </row>
    <row r="17" spans="2:7" ht="57.95">
      <c r="B17" s="79" t="s">
        <v>306</v>
      </c>
      <c r="C17" s="75" t="s">
        <v>307</v>
      </c>
      <c r="D17" s="75"/>
      <c r="F17" s="80" t="s">
        <v>308</v>
      </c>
      <c r="G17" s="78" t="s">
        <v>309</v>
      </c>
    </row>
    <row r="18" spans="2:7" ht="43.5">
      <c r="B18" s="79" t="s">
        <v>310</v>
      </c>
      <c r="C18" s="75" t="s">
        <v>311</v>
      </c>
      <c r="D18" s="75"/>
      <c r="F18" s="80" t="s">
        <v>312</v>
      </c>
      <c r="G18" s="78" t="s">
        <v>313</v>
      </c>
    </row>
    <row r="19" spans="2:7" ht="72.599999999999994" customHeight="1">
      <c r="B19" s="79" t="s">
        <v>314</v>
      </c>
      <c r="C19" s="75" t="s">
        <v>315</v>
      </c>
      <c r="D19" s="75"/>
      <c r="F19" s="80" t="s">
        <v>316</v>
      </c>
      <c r="G19" s="78" t="s">
        <v>317</v>
      </c>
    </row>
    <row r="20" spans="2:7" ht="77.099999999999994" customHeight="1">
      <c r="B20" s="79" t="s">
        <v>318</v>
      </c>
      <c r="C20" s="75" t="s">
        <v>319</v>
      </c>
      <c r="D20" s="75"/>
    </row>
    <row r="21" spans="2:7" ht="57.95">
      <c r="B21" s="79" t="s">
        <v>320</v>
      </c>
      <c r="C21" s="75" t="s">
        <v>321</v>
      </c>
      <c r="D21" s="78" t="s">
        <v>322</v>
      </c>
      <c r="F21" s="26"/>
    </row>
    <row r="22" spans="2:7" ht="72.599999999999994">
      <c r="B22" s="79" t="s">
        <v>323</v>
      </c>
      <c r="C22" s="75" t="s">
        <v>324</v>
      </c>
      <c r="D22" s="75"/>
      <c r="F22" s="335" t="s">
        <v>325</v>
      </c>
      <c r="G22" s="335"/>
    </row>
    <row r="23" spans="2:7">
      <c r="B23" s="79" t="s">
        <v>326</v>
      </c>
      <c r="C23" s="75" t="s">
        <v>289</v>
      </c>
      <c r="D23" s="75"/>
      <c r="F23" s="336" t="s">
        <v>34</v>
      </c>
      <c r="G23" s="336"/>
    </row>
    <row r="24" spans="2:7" ht="29.1">
      <c r="B24" s="79" t="s">
        <v>327</v>
      </c>
      <c r="C24" s="75" t="s">
        <v>328</v>
      </c>
      <c r="D24" s="75"/>
      <c r="F24" s="336" t="s">
        <v>37</v>
      </c>
      <c r="G24" s="336"/>
    </row>
    <row r="25" spans="2:7" ht="21.6" customHeight="1">
      <c r="B25" s="79" t="s">
        <v>329</v>
      </c>
      <c r="C25" s="75" t="s">
        <v>330</v>
      </c>
      <c r="D25" s="78" t="s">
        <v>331</v>
      </c>
      <c r="F25" s="336" t="s">
        <v>40</v>
      </c>
      <c r="G25" s="336"/>
    </row>
    <row r="26" spans="2:7">
      <c r="B26" s="325" t="s">
        <v>332</v>
      </c>
      <c r="C26" s="337" t="s">
        <v>333</v>
      </c>
      <c r="D26" s="339"/>
      <c r="F26" s="336" t="s">
        <v>43</v>
      </c>
      <c r="G26" s="336"/>
    </row>
    <row r="27" spans="2:7">
      <c r="B27" s="325"/>
      <c r="C27" s="338"/>
      <c r="D27" s="340"/>
      <c r="F27" s="336" t="s">
        <v>46</v>
      </c>
      <c r="G27" s="336"/>
    </row>
    <row r="28" spans="2:7" ht="57.95">
      <c r="B28" s="325"/>
      <c r="C28" s="79" t="s">
        <v>334</v>
      </c>
      <c r="D28" s="78" t="s">
        <v>335</v>
      </c>
      <c r="F28" s="336" t="s">
        <v>49</v>
      </c>
      <c r="G28" s="336"/>
    </row>
    <row r="29" spans="2:7" ht="72.599999999999994">
      <c r="B29" s="79" t="s">
        <v>336</v>
      </c>
      <c r="C29" s="75" t="s">
        <v>337</v>
      </c>
      <c r="D29" s="78" t="s">
        <v>338</v>
      </c>
      <c r="F29" s="336" t="s">
        <v>323</v>
      </c>
      <c r="G29" s="336"/>
    </row>
    <row r="30" spans="2:7" ht="29.1">
      <c r="B30" s="79" t="s">
        <v>95</v>
      </c>
      <c r="C30" s="75" t="s">
        <v>339</v>
      </c>
      <c r="D30" s="78" t="s">
        <v>340</v>
      </c>
      <c r="F30" s="336" t="s">
        <v>54</v>
      </c>
      <c r="G30" s="336"/>
    </row>
    <row r="31" spans="2:7">
      <c r="B31" s="79" t="s">
        <v>341</v>
      </c>
      <c r="C31" s="75" t="s">
        <v>339</v>
      </c>
      <c r="D31" s="75"/>
      <c r="F31" s="83" t="s">
        <v>57</v>
      </c>
      <c r="G31" s="83"/>
    </row>
    <row r="32" spans="2:7" ht="29.1">
      <c r="B32" s="79" t="s">
        <v>342</v>
      </c>
      <c r="C32" s="75" t="s">
        <v>343</v>
      </c>
      <c r="D32" s="78" t="s">
        <v>344</v>
      </c>
    </row>
  </sheetData>
  <sheetProtection algorithmName="SHA-512" hashValue="bBDjY4UvqRzIAfTOzaGQAUhTBWEcDwhttsZEb9feenhBsdbkaF9g0ZoUPfet6Wqf59LM0g9k8VScqMM4AEVuqQ==" saltValue="VUD0tJtdzuhTIbTmeIfaOQ==" spinCount="100000" sheet="1"/>
  <mergeCells count="15">
    <mergeCell ref="F30:G30"/>
    <mergeCell ref="F24:G24"/>
    <mergeCell ref="F25:G25"/>
    <mergeCell ref="F26:G26"/>
    <mergeCell ref="F27:G27"/>
    <mergeCell ref="F28:G28"/>
    <mergeCell ref="F29:G29"/>
    <mergeCell ref="B26:B28"/>
    <mergeCell ref="B2:G3"/>
    <mergeCell ref="B4:D4"/>
    <mergeCell ref="F4:G4"/>
    <mergeCell ref="F22:G22"/>
    <mergeCell ref="F23:G23"/>
    <mergeCell ref="C26:C27"/>
    <mergeCell ref="D26:D27"/>
  </mergeCells>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7583363-5570-42b9-a9b8-25da950d62e1">
      <Terms xmlns="http://schemas.microsoft.com/office/infopath/2007/PartnerControls"/>
    </lcf76f155ced4ddcb4097134ff3c332f>
    <TaxCatchAll xmlns="74969c34-cc22-4b9b-b660-a1c735edac3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3D47AA963422D478435AF7FBFB2D0A6" ma:contentTypeVersion="18" ma:contentTypeDescription="Create a new document." ma:contentTypeScope="" ma:versionID="5fc4b9d66fa47639bc4b5252b224f30c">
  <xsd:schema xmlns:xsd="http://www.w3.org/2001/XMLSchema" xmlns:xs="http://www.w3.org/2001/XMLSchema" xmlns:p="http://schemas.microsoft.com/office/2006/metadata/properties" xmlns:ns2="67583363-5570-42b9-a9b8-25da950d62e1" xmlns:ns3="74969c34-cc22-4b9b-b660-a1c735edac36" targetNamespace="http://schemas.microsoft.com/office/2006/metadata/properties" ma:root="true" ma:fieldsID="e7911c0b8c92e1183d2e6ac5d4c0033c" ns2:_="" ns3:_="">
    <xsd:import namespace="67583363-5570-42b9-a9b8-25da950d62e1"/>
    <xsd:import namespace="74969c34-cc22-4b9b-b660-a1c735edac3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LengthInSeconds"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7583363-5570-42b9-a9b8-25da950d62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278a83e-a0c0-4a06-af86-dabd9a9ba90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4969c34-cc22-4b9b-b660-a1c735edac3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8ddcbdfa-9372-4d43-ac4c-00b862de8f0c}" ma:internalName="TaxCatchAll" ma:showField="CatchAllData" ma:web="74969c34-cc22-4b9b-b660-a1c735edac3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64D96F1-D327-4D91-8A75-B9A0854FEBC7}"/>
</file>

<file path=customXml/itemProps2.xml><?xml version="1.0" encoding="utf-8"?>
<ds:datastoreItem xmlns:ds="http://schemas.openxmlformats.org/officeDocument/2006/customXml" ds:itemID="{37643ED5-C0EC-4667-B9DE-EC7627D45466}"/>
</file>

<file path=customXml/itemProps3.xml><?xml version="1.0" encoding="utf-8"?>
<ds:datastoreItem xmlns:ds="http://schemas.openxmlformats.org/officeDocument/2006/customXml" ds:itemID="{41D79808-56F0-461B-A489-CCB5CBC3110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Margaret Fisher</dc:creator>
  <cp:keywords/>
  <dc:description/>
  <cp:lastModifiedBy/>
  <cp:revision/>
  <dcterms:created xsi:type="dcterms:W3CDTF">2015-06-05T18:17:20Z</dcterms:created>
  <dcterms:modified xsi:type="dcterms:W3CDTF">2025-04-11T19:37:56Z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0x010100B3D47AA963422D478435AF7FBFB2D0A6</vt:lpwstr>
  </property>
  <property fmtid="{D5CDD505-2E9C-101B-9397-08002B2CF9AE}" pid="3" name="MediaServiceImageTags">
    <vt:lpwstr/>
  </property>
</Properties>
</file>